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gomedAli\Desktop\ГП РД 2020\"/>
    </mc:Choice>
  </mc:AlternateContent>
  <bookViews>
    <workbookView xWindow="-120" yWindow="-60" windowWidth="24240" windowHeight="1368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N134" i="1" l="1"/>
  <c r="T134" i="1" s="1"/>
  <c r="T132" i="1"/>
  <c r="S132" i="1"/>
  <c r="R132" i="1"/>
  <c r="N133" i="1"/>
  <c r="T133" i="1" s="1"/>
  <c r="S133" i="1" l="1"/>
  <c r="R133" i="1"/>
  <c r="S134" i="1"/>
  <c r="R134" i="1"/>
  <c r="S112" i="1" l="1"/>
  <c r="N112" i="1"/>
  <c r="R112" i="1" s="1"/>
  <c r="N113" i="1"/>
  <c r="R113" i="1" s="1"/>
  <c r="T107" i="1"/>
  <c r="N107" i="1"/>
  <c r="R107" i="1" s="1"/>
  <c r="N106" i="1"/>
  <c r="T106" i="1" s="1"/>
  <c r="R106" i="1"/>
  <c r="N105" i="1"/>
  <c r="T105" i="1" s="1"/>
  <c r="R105" i="1"/>
  <c r="S105" i="1"/>
  <c r="N104" i="1"/>
  <c r="R104" i="1" s="1"/>
  <c r="N103" i="1"/>
  <c r="R103" i="1" s="1"/>
  <c r="N102" i="1"/>
  <c r="T102" i="1" s="1"/>
  <c r="S102" i="1"/>
  <c r="N101" i="1"/>
  <c r="T101" i="1" s="1"/>
  <c r="N100" i="1"/>
  <c r="T100" i="1" s="1"/>
  <c r="R100" i="1"/>
  <c r="S100" i="1"/>
  <c r="N95" i="1"/>
  <c r="N99" i="1"/>
  <c r="T99" i="1" s="1"/>
  <c r="N98" i="1"/>
  <c r="T98" i="1" s="1"/>
  <c r="S98" i="1"/>
  <c r="N97" i="1"/>
  <c r="T97" i="1" s="1"/>
  <c r="N96" i="1"/>
  <c r="T96" i="1" s="1"/>
  <c r="R96" i="1"/>
  <c r="S96" i="1"/>
  <c r="N67" i="1"/>
  <c r="T67" i="1" s="1"/>
  <c r="N66" i="1"/>
  <c r="R66" i="1" s="1"/>
  <c r="N65" i="1"/>
  <c r="T65" i="1" s="1"/>
  <c r="N64" i="1"/>
  <c r="T112" i="1" l="1"/>
  <c r="S113" i="1"/>
  <c r="T104" i="1"/>
  <c r="S107" i="1"/>
  <c r="T113" i="1"/>
  <c r="S103" i="1"/>
  <c r="S106" i="1"/>
  <c r="S104" i="1"/>
  <c r="T103" i="1"/>
  <c r="R102" i="1"/>
  <c r="S101" i="1"/>
  <c r="R101" i="1"/>
  <c r="S99" i="1"/>
  <c r="R99" i="1"/>
  <c r="R98" i="1"/>
  <c r="S97" i="1"/>
  <c r="R97" i="1"/>
  <c r="S67" i="1"/>
  <c r="R67" i="1"/>
  <c r="T66" i="1"/>
  <c r="S66" i="1"/>
  <c r="S65" i="1"/>
  <c r="R65" i="1"/>
  <c r="D135" i="1" l="1"/>
  <c r="N135" i="1"/>
  <c r="R135" i="1" s="1"/>
  <c r="S135" i="1" l="1"/>
  <c r="T135" i="1"/>
  <c r="O51" i="1"/>
  <c r="P51" i="1"/>
  <c r="Q51" i="1"/>
  <c r="N53" i="1"/>
  <c r="R53" i="1" s="1"/>
  <c r="N52" i="1"/>
  <c r="S52" i="1" s="1"/>
  <c r="T130" i="1"/>
  <c r="S130" i="1"/>
  <c r="R130" i="1"/>
  <c r="N130" i="1"/>
  <c r="N129" i="1"/>
  <c r="S129" i="1" s="1"/>
  <c r="R129" i="1"/>
  <c r="N128" i="1"/>
  <c r="R128" i="1" s="1"/>
  <c r="N127" i="1"/>
  <c r="T52" i="1" l="1"/>
  <c r="R52" i="1"/>
  <c r="R51" i="1" s="1"/>
  <c r="N51" i="1"/>
  <c r="T53" i="1"/>
  <c r="T51" i="1" s="1"/>
  <c r="S53" i="1"/>
  <c r="S51" i="1" s="1"/>
  <c r="T129" i="1"/>
  <c r="T128" i="1"/>
  <c r="S128" i="1"/>
  <c r="Q89" i="1" l="1"/>
  <c r="P89" i="1"/>
  <c r="O89" i="1"/>
  <c r="O117" i="1" l="1"/>
  <c r="P117" i="1"/>
  <c r="Q117" i="1"/>
  <c r="N126" i="1"/>
  <c r="T126" i="1" s="1"/>
  <c r="N125" i="1"/>
  <c r="R125" i="1" s="1"/>
  <c r="N124" i="1"/>
  <c r="R124" i="1" s="1"/>
  <c r="N123" i="1"/>
  <c r="S123" i="1" s="1"/>
  <c r="R123" i="1"/>
  <c r="N122" i="1"/>
  <c r="R122" i="1" s="1"/>
  <c r="N121" i="1"/>
  <c r="T121" i="1" s="1"/>
  <c r="N120" i="1"/>
  <c r="T120" i="1" s="1"/>
  <c r="N119" i="1"/>
  <c r="T119" i="1" s="1"/>
  <c r="N118" i="1"/>
  <c r="T127" i="1"/>
  <c r="S127" i="1"/>
  <c r="R127" i="1"/>
  <c r="N131" i="1"/>
  <c r="S131" i="1" s="1"/>
  <c r="R95" i="1"/>
  <c r="N94" i="1"/>
  <c r="T94" i="1" s="1"/>
  <c r="N93" i="1"/>
  <c r="R93" i="1" s="1"/>
  <c r="N92" i="1"/>
  <c r="T92" i="1" s="1"/>
  <c r="N91" i="1"/>
  <c r="T91" i="1" s="1"/>
  <c r="N90" i="1"/>
  <c r="N89" i="1" s="1"/>
  <c r="N88" i="1"/>
  <c r="T88" i="1" s="1"/>
  <c r="R92" i="1" l="1"/>
  <c r="R88" i="1"/>
  <c r="R91" i="1"/>
  <c r="S88" i="1"/>
  <c r="S90" i="1"/>
  <c r="S91" i="1"/>
  <c r="S92" i="1"/>
  <c r="R90" i="1"/>
  <c r="R89" i="1" s="1"/>
  <c r="T90" i="1"/>
  <c r="N117" i="1"/>
  <c r="T131" i="1"/>
  <c r="R121" i="1"/>
  <c r="R131" i="1"/>
  <c r="T118" i="1"/>
  <c r="R120" i="1"/>
  <c r="S121" i="1"/>
  <c r="T123" i="1"/>
  <c r="S126" i="1"/>
  <c r="S118" i="1"/>
  <c r="R118" i="1"/>
  <c r="R117" i="1" s="1"/>
  <c r="S120" i="1"/>
  <c r="R126" i="1"/>
  <c r="T125" i="1"/>
  <c r="S125" i="1"/>
  <c r="T124" i="1"/>
  <c r="S124" i="1"/>
  <c r="T122" i="1"/>
  <c r="S122" i="1"/>
  <c r="R119" i="1"/>
  <c r="S119" i="1"/>
  <c r="T95" i="1"/>
  <c r="S95" i="1"/>
  <c r="S94" i="1"/>
  <c r="R94" i="1"/>
  <c r="T93" i="1"/>
  <c r="T89" i="1" s="1"/>
  <c r="S93" i="1"/>
  <c r="T117" i="1" l="1"/>
  <c r="S89" i="1"/>
  <c r="S117" i="1"/>
  <c r="O87" i="1"/>
  <c r="P87" i="1"/>
  <c r="Q87" i="1"/>
  <c r="N85" i="1"/>
  <c r="T85" i="1" s="1"/>
  <c r="N84" i="1"/>
  <c r="T84" i="1" s="1"/>
  <c r="N83" i="1"/>
  <c r="T83" i="1" s="1"/>
  <c r="N73" i="1"/>
  <c r="T73" i="1" s="1"/>
  <c r="O80" i="1"/>
  <c r="P80" i="1"/>
  <c r="Q80" i="1"/>
  <c r="N79" i="1"/>
  <c r="S79" i="1" s="1"/>
  <c r="N78" i="1"/>
  <c r="T78" i="1" s="1"/>
  <c r="R78" i="1"/>
  <c r="R77" i="1"/>
  <c r="N77" i="1"/>
  <c r="T77" i="1" s="1"/>
  <c r="N76" i="1"/>
  <c r="T76" i="1" s="1"/>
  <c r="S75" i="1"/>
  <c r="R75" i="1"/>
  <c r="N75" i="1"/>
  <c r="T75" i="1" s="1"/>
  <c r="N74" i="1"/>
  <c r="T74" i="1" s="1"/>
  <c r="O72" i="1"/>
  <c r="P72" i="1"/>
  <c r="Q72" i="1"/>
  <c r="N71" i="1"/>
  <c r="S71" i="1" s="1"/>
  <c r="N70" i="1"/>
  <c r="S70" i="1" s="1"/>
  <c r="N69" i="1"/>
  <c r="S69" i="1" s="1"/>
  <c r="T68" i="1"/>
  <c r="N68" i="1"/>
  <c r="S68" i="1" s="1"/>
  <c r="O56" i="1"/>
  <c r="P56" i="1"/>
  <c r="Q56" i="1"/>
  <c r="S64" i="1"/>
  <c r="N63" i="1"/>
  <c r="S63" i="1" s="1"/>
  <c r="N62" i="1"/>
  <c r="R62" i="1" s="1"/>
  <c r="S62" i="1"/>
  <c r="N61" i="1"/>
  <c r="R61" i="1" s="1"/>
  <c r="T61" i="1"/>
  <c r="N60" i="1"/>
  <c r="S60" i="1" s="1"/>
  <c r="T60" i="1"/>
  <c r="N59" i="1"/>
  <c r="S59" i="1" s="1"/>
  <c r="N58" i="1"/>
  <c r="R58" i="1" s="1"/>
  <c r="N57" i="1"/>
  <c r="R57" i="1" s="1"/>
  <c r="N55" i="1"/>
  <c r="R55" i="1" s="1"/>
  <c r="N54" i="1"/>
  <c r="R54" i="1" s="1"/>
  <c r="N50" i="1"/>
  <c r="T50" i="1" s="1"/>
  <c r="N49" i="1"/>
  <c r="T49" i="1" s="1"/>
  <c r="N48" i="1"/>
  <c r="T48" i="1" s="1"/>
  <c r="N47" i="1"/>
  <c r="T47" i="1" s="1"/>
  <c r="O39" i="1"/>
  <c r="P39" i="1"/>
  <c r="Q39" i="1"/>
  <c r="N44" i="1"/>
  <c r="T44" i="1" s="1"/>
  <c r="N43" i="1"/>
  <c r="S43" i="1" s="1"/>
  <c r="N42" i="1"/>
  <c r="S42" i="1" s="1"/>
  <c r="N41" i="1"/>
  <c r="R41" i="1" s="1"/>
  <c r="N40" i="1"/>
  <c r="S40" i="1" s="1"/>
  <c r="N38" i="1"/>
  <c r="S38" i="1" s="1"/>
  <c r="Q33" i="1"/>
  <c r="P33" i="1"/>
  <c r="O33" i="1"/>
  <c r="N37" i="1"/>
  <c r="T37" i="1" s="1"/>
  <c r="N36" i="1"/>
  <c r="R36" i="1" s="1"/>
  <c r="N34" i="1"/>
  <c r="S34" i="1" s="1"/>
  <c r="T34" i="1" l="1"/>
  <c r="S37" i="1"/>
  <c r="R47" i="1"/>
  <c r="T55" i="1"/>
  <c r="S76" i="1"/>
  <c r="T38" i="1"/>
  <c r="R43" i="1"/>
  <c r="S47" i="1"/>
  <c r="S61" i="1"/>
  <c r="T70" i="1"/>
  <c r="S57" i="1"/>
  <c r="T63" i="1"/>
  <c r="R37" i="1"/>
  <c r="S55" i="1"/>
  <c r="T57" i="1"/>
  <c r="T62" i="1"/>
  <c r="R63" i="1"/>
  <c r="R76" i="1"/>
  <c r="S77" i="1"/>
  <c r="T87" i="1"/>
  <c r="N87" i="1"/>
  <c r="N80" i="1"/>
  <c r="R73" i="1"/>
  <c r="R83" i="1"/>
  <c r="R85" i="1"/>
  <c r="S36" i="1"/>
  <c r="S33" i="1" s="1"/>
  <c r="R42" i="1"/>
  <c r="T54" i="1"/>
  <c r="S58" i="1"/>
  <c r="R60" i="1"/>
  <c r="T69" i="1"/>
  <c r="T71" i="1"/>
  <c r="T79" i="1"/>
  <c r="T80" i="1" s="1"/>
  <c r="S73" i="1"/>
  <c r="S83" i="1"/>
  <c r="S84" i="1"/>
  <c r="S85" i="1"/>
  <c r="T72" i="1"/>
  <c r="S54" i="1"/>
  <c r="R84" i="1"/>
  <c r="T58" i="1"/>
  <c r="S72" i="1"/>
  <c r="S78" i="1"/>
  <c r="R79" i="1"/>
  <c r="T43" i="1"/>
  <c r="T42" i="1"/>
  <c r="T40" i="1"/>
  <c r="T36" i="1"/>
  <c r="T33" i="1" s="1"/>
  <c r="T41" i="1"/>
  <c r="R48" i="1"/>
  <c r="R49" i="1"/>
  <c r="R50" i="1"/>
  <c r="N56" i="1"/>
  <c r="N72" i="1"/>
  <c r="R74" i="1"/>
  <c r="N33" i="1"/>
  <c r="R38" i="1"/>
  <c r="R40" i="1"/>
  <c r="S41" i="1"/>
  <c r="S44" i="1"/>
  <c r="S48" i="1"/>
  <c r="S49" i="1"/>
  <c r="S50" i="1"/>
  <c r="T59" i="1"/>
  <c r="S56" i="1"/>
  <c r="R68" i="1"/>
  <c r="R69" i="1"/>
  <c r="R70" i="1"/>
  <c r="R71" i="1"/>
  <c r="S74" i="1"/>
  <c r="N39" i="1"/>
  <c r="R44" i="1"/>
  <c r="R34" i="1"/>
  <c r="R33" i="1" s="1"/>
  <c r="R59" i="1"/>
  <c r="R64" i="1"/>
  <c r="T64" i="1"/>
  <c r="R80" i="1" l="1"/>
  <c r="R87" i="1"/>
  <c r="S39" i="1"/>
  <c r="S87" i="1"/>
  <c r="S80" i="1"/>
  <c r="T39" i="1"/>
  <c r="R56" i="1"/>
  <c r="R72" i="1"/>
  <c r="R39" i="1"/>
  <c r="T56" i="1"/>
  <c r="O29" i="1" l="1"/>
  <c r="P29" i="1"/>
  <c r="Q29" i="1"/>
  <c r="S32" i="1"/>
  <c r="N32" i="1"/>
  <c r="T32" i="1" s="1"/>
  <c r="N31" i="1"/>
  <c r="T31" i="1" s="1"/>
  <c r="N30" i="1"/>
  <c r="O28" i="1"/>
  <c r="P28" i="1"/>
  <c r="Q28" i="1"/>
  <c r="N27" i="1"/>
  <c r="S27" i="1" s="1"/>
  <c r="N26" i="1"/>
  <c r="S26" i="1" s="1"/>
  <c r="N25" i="1"/>
  <c r="S25" i="1" s="1"/>
  <c r="N24" i="1"/>
  <c r="T24" i="1" s="1"/>
  <c r="O23" i="1"/>
  <c r="P23" i="1"/>
  <c r="Q23" i="1"/>
  <c r="N22" i="1"/>
  <c r="R22" i="1" s="1"/>
  <c r="N21" i="1"/>
  <c r="S21" i="1" s="1"/>
  <c r="N20" i="1"/>
  <c r="S20" i="1" s="1"/>
  <c r="R20" i="1"/>
  <c r="N19" i="1"/>
  <c r="S19" i="1" s="1"/>
  <c r="N18" i="1"/>
  <c r="S18" i="1" s="1"/>
  <c r="N17" i="1"/>
  <c r="S17" i="1" s="1"/>
  <c r="N16" i="1"/>
  <c r="T16" i="1" s="1"/>
  <c r="N15" i="1"/>
  <c r="T15" i="1" s="1"/>
  <c r="N14" i="1"/>
  <c r="S14" i="1" s="1"/>
  <c r="O10" i="1"/>
  <c r="P10" i="1"/>
  <c r="Q10" i="1"/>
  <c r="N13" i="1"/>
  <c r="S13" i="1" s="1"/>
  <c r="N12" i="1"/>
  <c r="T12" i="1" s="1"/>
  <c r="N11" i="1"/>
  <c r="S11" i="1" s="1"/>
  <c r="O7" i="1"/>
  <c r="P7" i="1"/>
  <c r="Q7" i="1"/>
  <c r="N9" i="1"/>
  <c r="R9" i="1" s="1"/>
  <c r="N8" i="1"/>
  <c r="R8" i="1" s="1"/>
  <c r="N6" i="1"/>
  <c r="R26" i="1" l="1"/>
  <c r="R31" i="1"/>
  <c r="S31" i="1"/>
  <c r="N29" i="1"/>
  <c r="N28" i="1"/>
  <c r="R24" i="1"/>
  <c r="S30" i="1"/>
  <c r="S29" i="1" s="1"/>
  <c r="R30" i="1"/>
  <c r="R14" i="1"/>
  <c r="S24" i="1"/>
  <c r="S28" i="1"/>
  <c r="R32" i="1"/>
  <c r="T30" i="1"/>
  <c r="T29" i="1" s="1"/>
  <c r="T14" i="1"/>
  <c r="S16" i="1"/>
  <c r="R25" i="1"/>
  <c r="R27" i="1"/>
  <c r="T27" i="1"/>
  <c r="T26" i="1"/>
  <c r="T25" i="1"/>
  <c r="R13" i="1"/>
  <c r="T13" i="1"/>
  <c r="N23" i="1"/>
  <c r="R11" i="1"/>
  <c r="T11" i="1"/>
  <c r="R16" i="1"/>
  <c r="R18" i="1"/>
  <c r="R17" i="1"/>
  <c r="S22" i="1"/>
  <c r="T22" i="1"/>
  <c r="R21" i="1"/>
  <c r="T21" i="1"/>
  <c r="T20" i="1"/>
  <c r="R19" i="1"/>
  <c r="T19" i="1"/>
  <c r="T18" i="1"/>
  <c r="T17" i="1"/>
  <c r="S15" i="1"/>
  <c r="R15" i="1"/>
  <c r="R10" i="1"/>
  <c r="S8" i="1"/>
  <c r="S9" i="1"/>
  <c r="N10" i="1"/>
  <c r="T10" i="1" s="1"/>
  <c r="T8" i="1"/>
  <c r="T9" i="1"/>
  <c r="R12" i="1"/>
  <c r="S12" i="1"/>
  <c r="N7" i="1"/>
  <c r="T6" i="1"/>
  <c r="S6" i="1"/>
  <c r="R6" i="1"/>
  <c r="R29" i="1" l="1"/>
  <c r="T28" i="1"/>
  <c r="R28" i="1"/>
  <c r="R23" i="1"/>
  <c r="T23" i="1"/>
  <c r="S23" i="1"/>
  <c r="S10" i="1"/>
  <c r="R7" i="1"/>
  <c r="T7" i="1"/>
  <c r="S7" i="1"/>
  <c r="I7" i="1"/>
  <c r="I136" i="1" s="1"/>
  <c r="J7" i="1"/>
  <c r="G69" i="1"/>
  <c r="H134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6" i="1"/>
  <c r="H85" i="1"/>
  <c r="H84" i="1"/>
  <c r="H83" i="1"/>
  <c r="H82" i="1"/>
  <c r="H81" i="1"/>
  <c r="H79" i="1"/>
  <c r="H78" i="1"/>
  <c r="H77" i="1"/>
  <c r="H76" i="1"/>
  <c r="H75" i="1"/>
  <c r="H74" i="1"/>
  <c r="H73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7" i="1"/>
  <c r="H26" i="1"/>
  <c r="H25" i="1"/>
  <c r="H24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6" i="1"/>
  <c r="D12" i="1"/>
  <c r="D14" i="1"/>
  <c r="D10" i="1"/>
  <c r="K135" i="1"/>
  <c r="D134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6" i="1"/>
  <c r="D85" i="1"/>
  <c r="D84" i="1"/>
  <c r="D83" i="1"/>
  <c r="D82" i="1"/>
  <c r="D81" i="1"/>
  <c r="D79" i="1"/>
  <c r="D78" i="1"/>
  <c r="D77" i="1"/>
  <c r="D76" i="1"/>
  <c r="D75" i="1"/>
  <c r="D74" i="1"/>
  <c r="D73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7" i="1"/>
  <c r="D26" i="1"/>
  <c r="D25" i="1"/>
  <c r="D24" i="1"/>
  <c r="D22" i="1"/>
  <c r="D21" i="1"/>
  <c r="D20" i="1"/>
  <c r="D19" i="1"/>
  <c r="D18" i="1"/>
  <c r="D17" i="1"/>
  <c r="D16" i="1"/>
  <c r="D15" i="1"/>
  <c r="D13" i="1"/>
  <c r="D11" i="1"/>
  <c r="D9" i="1"/>
  <c r="D8" i="1"/>
  <c r="D7" i="1"/>
  <c r="D6" i="1"/>
  <c r="E136" i="1"/>
  <c r="F136" i="1"/>
  <c r="G24" i="1"/>
  <c r="G89" i="1"/>
  <c r="G84" i="1"/>
  <c r="K74" i="1" l="1"/>
  <c r="K83" i="1"/>
  <c r="K88" i="1"/>
  <c r="K100" i="1"/>
  <c r="K112" i="1"/>
  <c r="K116" i="1"/>
  <c r="K132" i="1"/>
  <c r="K95" i="1"/>
  <c r="K111" i="1"/>
  <c r="K115" i="1"/>
  <c r="K6" i="1"/>
  <c r="K131" i="1"/>
  <c r="D136" i="1"/>
  <c r="K113" i="1"/>
  <c r="K117" i="1"/>
  <c r="K133" i="1"/>
  <c r="K81" i="1"/>
  <c r="K114" i="1"/>
  <c r="K134" i="1"/>
  <c r="K10" i="1"/>
  <c r="K82" i="1"/>
  <c r="K127" i="1"/>
  <c r="K84" i="1"/>
  <c r="K89" i="1"/>
  <c r="H7" i="1"/>
  <c r="K48" i="1"/>
  <c r="K56" i="1"/>
  <c r="K68" i="1"/>
  <c r="K73" i="1"/>
  <c r="K24" i="1"/>
  <c r="K29" i="1"/>
  <c r="K33" i="1"/>
  <c r="K49" i="1"/>
  <c r="K69" i="1"/>
  <c r="K50" i="1"/>
  <c r="K54" i="1"/>
  <c r="K39" i="1"/>
  <c r="K47" i="1"/>
  <c r="K51" i="1"/>
  <c r="K55" i="1"/>
  <c r="K38" i="1"/>
  <c r="J136" i="1"/>
  <c r="K14" i="1"/>
  <c r="K64" i="1"/>
  <c r="K7" i="1"/>
  <c r="G74" i="1"/>
  <c r="G64" i="1"/>
  <c r="G56" i="1"/>
  <c r="G95" i="1"/>
  <c r="G51" i="1"/>
  <c r="G39" i="1"/>
  <c r="G33" i="1"/>
  <c r="G29" i="1"/>
  <c r="G14" i="1"/>
  <c r="G10" i="1"/>
  <c r="G127" i="1"/>
  <c r="G7" i="1"/>
  <c r="G136" i="1" l="1"/>
  <c r="H136" i="1" l="1"/>
  <c r="K136" i="1" s="1"/>
  <c r="T82" i="1"/>
  <c r="R82" i="1"/>
  <c r="S82" i="1"/>
</calcChain>
</file>

<file path=xl/sharedStrings.xml><?xml version="1.0" encoding="utf-8"?>
<sst xmlns="http://schemas.openxmlformats.org/spreadsheetml/2006/main" count="348" uniqueCount="291">
  <si>
    <t>№</t>
  </si>
  <si>
    <t>Наименование ГП РД</t>
  </si>
  <si>
    <t>Ответственный исполнитель</t>
  </si>
  <si>
    <t>Итоговая сводная оценка (баллов)</t>
  </si>
  <si>
    <t xml:space="preserve">Вывод об эффективности  ГП РД по итоговой сводной оценке
</t>
  </si>
  <si>
    <t>Количество индикаторов государственной программы</t>
  </si>
  <si>
    <t>Количество
не достигнутых индикаторов</t>
  </si>
  <si>
    <t>Количество перевыполненных индикаторов</t>
  </si>
  <si>
    <t>Доля
не достигнутых индикаторов (%)</t>
  </si>
  <si>
    <t xml:space="preserve">Предложения по дальнейшей реализации государственной программы
</t>
  </si>
  <si>
    <t>Примечания</t>
  </si>
  <si>
    <t>Всего</t>
  </si>
  <si>
    <t>в том числе за счет:</t>
  </si>
  <si>
    <t>ФБ</t>
  </si>
  <si>
    <t>РБ</t>
  </si>
  <si>
    <t>Доля
перевыполненных индикаторов (%)</t>
  </si>
  <si>
    <t>Количество достигнутых индикаторов без отклонений</t>
  </si>
  <si>
    <t>Доля
достигнутых индикаторов без отклонений (%)</t>
  </si>
  <si>
    <t>Эффективность сохранилась на уровне</t>
  </si>
  <si>
    <t>Комплексное территориальное развитие муниципального образования "городской округ "город Дербент"</t>
  </si>
  <si>
    <t>Министерство экономики и территориального развития Республики Дагестан</t>
  </si>
  <si>
    <t>Объем фактически выделеных финансовых средств
(по данным государственного заказчика) тыс.руб.</t>
  </si>
  <si>
    <t>Объем освоенных финансовых средств за 2020 год
(по данным государственного заказчика)</t>
  </si>
  <si>
    <t>Взаимодействи с религиозными организациями и их государственная поддержка</t>
  </si>
  <si>
    <t>Миннац РД</t>
  </si>
  <si>
    <t>Объем финансовых средств, выделенных из республиканского бюджета РД за 2020 год
(по данным Минфина РД)</t>
  </si>
  <si>
    <t>Экономическое развитие и инновационная экономика</t>
  </si>
  <si>
    <t>Агентство по предпринимательству и инвестициям Республики Дагестан</t>
  </si>
  <si>
    <t>Подпрограмма: "Развитие малого и среднего предпринимательства в Республике Дагестан"</t>
  </si>
  <si>
    <t>Подпрограмма "Создание благоприятных условий для привлечения инвестиций в экономику Республики Дагестан"</t>
  </si>
  <si>
    <t>Развитие культуры в Республике Дагестан</t>
  </si>
  <si>
    <t>Подпрограмма "Развитие образования в сфере культуры"</t>
  </si>
  <si>
    <t>Подпрограмма "Культура и искусство"</t>
  </si>
  <si>
    <t>Подпрограмма "Обеспечение реализации государственной программы Республики Дагестан "Развитие культуры в Республике Дагестан"</t>
  </si>
  <si>
    <t xml:space="preserve">Развитие промышленности и повышение ее конкурентоспособности </t>
  </si>
  <si>
    <t>Минпром РД</t>
  </si>
  <si>
    <t>Подпрограмма  «Модернизация промышленности Республики Дагестан на 2015-2020 годы»</t>
  </si>
  <si>
    <t>Подпрограмма «Индустриальные парки Республики Дагестан"</t>
  </si>
  <si>
    <t>Подпрограмма "Газификация населенных пунктов Республики Дагестан"</t>
  </si>
  <si>
    <t>Развитие сельского хозяйства и регулирование рынков сельскохозяйственной продукции, сырья и продовольствия</t>
  </si>
  <si>
    <t>Минсельхозпрод РД</t>
  </si>
  <si>
    <t>Развитие отраслей агропромышленного комплекса</t>
  </si>
  <si>
    <t>Обеспечение реализации Программы</t>
  </si>
  <si>
    <t>Обеспечение общих условий функционирования отраслей агропромышленного комплекса</t>
  </si>
  <si>
    <t xml:space="preserve">Борьба с бруцеллёзом людей и сельскохозяйственных животных  </t>
  </si>
  <si>
    <t>Техническая и  технологическая модернизация,  инновационное развитие сельскохозяйственного производства</t>
  </si>
  <si>
    <t xml:space="preserve">Развитие мелиорации сельскохозяйственных земель </t>
  </si>
  <si>
    <t>Стимулирование инвестиционной деятельности в агропромышленном комплексе</t>
  </si>
  <si>
    <t>Участие Республики Дагестан в региональных составляющих национальных проектов</t>
  </si>
  <si>
    <t>Развитие территориальных автомобильных дорог республиканского, межмуниципального и местного значения Республики Дагестан</t>
  </si>
  <si>
    <t>Минтранс РД</t>
  </si>
  <si>
    <t>Подпрограмма "Обеспечение реализации государственной программы"</t>
  </si>
  <si>
    <t>Подпрограмма "Дорожное хозяйство"</t>
  </si>
  <si>
    <t>Подпрограмма «Автомобильные дороги»</t>
  </si>
  <si>
    <t>Защита населения и территории от чрезвычайных ситуаций, обеспечение пожарной безопасности и безопасности людей на водных объектах в Республике Дагестан</t>
  </si>
  <si>
    <t>МЧС РД</t>
  </si>
  <si>
    <t>Подпрограмма "Комплексные меры по обеспечению пожарной безопасности в Республике Дагестан на 2019-2023 годы"</t>
  </si>
  <si>
    <t>Подпрограмма "Совершенствоание гражданской обороны Республики Дагестан на 2019-2023 годы" (секретно)</t>
  </si>
  <si>
    <t>Подпрограмма "Обеспечение безопасности людей на водных объектах в Республике Дагестан на 2019-2023 годы"</t>
  </si>
  <si>
    <t>Переселение лакского населения Новолакского района на новое место жительства и восстановление Ауховского района</t>
  </si>
  <si>
    <t>Управление Правительства РД по вопросам переселения лакского населения Новолакского района на новое место жительства и восстановления Ауховского района</t>
  </si>
  <si>
    <t>Охрана окружающей среды в Республике Дагестан</t>
  </si>
  <si>
    <t>Минприроды РД</t>
  </si>
  <si>
    <t>Подпрограмма «Охрана и воспроизводство объектов животного мира и среды их обитания в Республике Дагестан»</t>
  </si>
  <si>
    <t>Подпрограмма «Развитие минерально-сырьевой базы Республики Дагестан»</t>
  </si>
  <si>
    <t>Подпрограмма «Экологическое образование и просвещение населения в Республике Дагестан»</t>
  </si>
  <si>
    <t>Подпрограмма «Комплексная система управления отходами и вторичными материальными ресурсами в Республике Дагестан»</t>
  </si>
  <si>
    <t>Подпрограмма «Развитие водохозяйственного комплекса Республики Дагестан»</t>
  </si>
  <si>
    <t>Подпрограмма «Обеспечение реализации государственной программы Республики Дагестан»</t>
  </si>
  <si>
    <t xml:space="preserve">Обязательное государственное страхование государственных гражданских служащих Республики Дагестан </t>
  </si>
  <si>
    <t>Развитие рыбохозяйственного комплекса</t>
  </si>
  <si>
    <t>Государственная охрана, сохранение, использование, популяризация объектов культурного наследия Республики Дагестан</t>
  </si>
  <si>
    <t>Агентство по охране культурного наследия Республики Дагестан</t>
  </si>
  <si>
    <t>Управление государственным имуществом Республики Дагестан</t>
  </si>
  <si>
    <t>Минимущество РД</t>
  </si>
  <si>
    <t>Развитие информационно-коммуникационной инфраструктуры Республики Дагестан</t>
  </si>
  <si>
    <t>Минкомсвязь РД</t>
  </si>
  <si>
    <t>Развитие средств массовой информации в Республике Дагестан</t>
  </si>
  <si>
    <t>Подпрограмма 1. "Развитие телерадиовещания в Республике Дагестан"</t>
  </si>
  <si>
    <t>Подпрограмма 2."Обеспечение населения информацией о деятельности органов государственной власти Республики Дагестан, а также по социально значимым темам"</t>
  </si>
  <si>
    <t>Комплексная программа противодействия идеологии терроризма в Республике Дагестан</t>
  </si>
  <si>
    <t>Реализация молодежной политики в Республике Дагестан</t>
  </si>
  <si>
    <t>Минмолодежи РД</t>
  </si>
  <si>
    <t>Комплексное развитие сельских территорий Республики Дагестан</t>
  </si>
  <si>
    <t>Подпрограмма "Создание условий для обеспечения доступным и комфортным жильем сельского населения"</t>
  </si>
  <si>
    <t>Подпрограмма "Развитие рынка труда (кадрового потенциала) на сельских территориях"</t>
  </si>
  <si>
    <t>Подпрограмма "Создание и развитие инфраструктуры на сельских территориях"</t>
  </si>
  <si>
    <t>Развитие физической культуры и спорта в Республике Дагестан</t>
  </si>
  <si>
    <t>Минспорт РД</t>
  </si>
  <si>
    <t>Подпрограмма "Развитие физической культуры и массового спорта"</t>
  </si>
  <si>
    <t>Подпрограмма "Развитие спорта высших достижений и системы подготовки спортивного резерва"</t>
  </si>
  <si>
    <t>Подпрограмма "Подготовка дагестанских спортсменов к XXXII летним Олимпийским и летним Паралимпийским играм  2021 года в г. Токио (Япония); летним Сурдлимпийским играм 2021 года"</t>
  </si>
  <si>
    <t>Подпрограмма «Развитие футбола в Республике Дагестан»</t>
  </si>
  <si>
    <t>Подпрограмма «Развитие инвалидного спорта в Республике Дагестан»</t>
  </si>
  <si>
    <t>Подпрограмма "Обеспечение управления физической культурой и спортом"</t>
  </si>
  <si>
    <t>Подпрограмма «Развитие образования в сфере физической культуры и спорта»</t>
  </si>
  <si>
    <t>Развитие туристско-рекреационного комплексв и народных художественных промыслов в Республике Дагестан</t>
  </si>
  <si>
    <t>Минтуризм РД</t>
  </si>
  <si>
    <t>Развитие туристско-рекреационного комплекса 
в Республике Дагестан на 2019–2025 годы</t>
  </si>
  <si>
    <t>Развитие народных художественных промыслов и ремесел в Республике Дагестан на 2019–2025 годы</t>
  </si>
  <si>
    <t>Развитие сельского (аграрного) туризма в Республике Дагестан            на 2019–2025 годы</t>
  </si>
  <si>
    <t>Управление региональными и муниципальными финансами Республики Дагестан</t>
  </si>
  <si>
    <t>Минфин РД</t>
  </si>
  <si>
    <t>Содействие занятости населения</t>
  </si>
  <si>
    <t>Минтруд РД</t>
  </si>
  <si>
    <t>Подпрограмма "Активная политика занятости населения и социальная поддержка безработных граждан"</t>
  </si>
  <si>
    <t>Подпрограмма "Сопровождение инвалидов молодого возраста при получении ими профессионального  образования и содействия в последующем трудоустройстве"</t>
  </si>
  <si>
    <t>Социальная поддержка граждан</t>
  </si>
  <si>
    <t>Подпрограмма "Развитие мер социальной поддержки отдельных категорий граждан"</t>
  </si>
  <si>
    <t>Подпрограмма "Модернизация и развитие социального обслуживания граждан"</t>
  </si>
  <si>
    <t>Подпрограмма "Совершенствование социальной поддержки семьи и детей"</t>
  </si>
  <si>
    <t>Подпрограмма «Повышение эффективности государственной поддержки  социально ориентированных некоммерческих организаций»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</si>
  <si>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</si>
  <si>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Доступная среда</t>
  </si>
  <si>
    <t>Оказание содействия добровольному переселению в Республику Дагестан соотечественников, проживающих за рубежом"</t>
  </si>
  <si>
    <t>Социально-экономическое развитие горных территорий</t>
  </si>
  <si>
    <t>Развитие лесного хозяйства в Республике Дагестан</t>
  </si>
  <si>
    <t>Комиет по лесному хозяйству Республики Дагестан</t>
  </si>
  <si>
    <t>Подпрограмма Обеспечение использования, охраны, защиты и воспроизводства лесов</t>
  </si>
  <si>
    <t>Подпрограмма "Обеспечение реализации государственной программы Республики Дагестан "Развитие лесного хозяйства РД на 2014-2020 годы"</t>
  </si>
  <si>
    <t>Формирование современной городской среды в Республике Дагестан</t>
  </si>
  <si>
    <t>Минстрой РД</t>
  </si>
  <si>
    <t>Развитие жилищного строительства в Республике Дагестан</t>
  </si>
  <si>
    <t>Развитие территориай для жилищного строительства в Республике Дагестан</t>
  </si>
  <si>
    <t>Оказание мер государственной поддержки в улучшении жилищных условий отдельным категориям граждан</t>
  </si>
  <si>
    <t>Повышение сейсмоустойчивости жилых домов, основных объектов и систем жизнеобеспечения Республики Дагестан</t>
  </si>
  <si>
    <t>Обеспечение жильем молодых семей</t>
  </si>
  <si>
    <t>Создание условий для обеспечния качественными услугами жилищно-коммунального хозяйства</t>
  </si>
  <si>
    <t>Реализация дополнительных мероприятий в сфере занятости населения, направленных на снижение напряженности на рынке труда Республики Дагестан</t>
  </si>
  <si>
    <t>Минэкономразвития РД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</si>
  <si>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</si>
  <si>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</si>
  <si>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</si>
  <si>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</si>
  <si>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</si>
  <si>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</si>
  <si>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</si>
  <si>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</si>
  <si>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</si>
  <si>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</si>
  <si>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</si>
  <si>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</si>
  <si>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</si>
  <si>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</si>
  <si>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</si>
  <si>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</si>
  <si>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</si>
  <si>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</si>
  <si>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</si>
  <si>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</si>
  <si>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</si>
  <si>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</si>
  <si>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</si>
  <si>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</si>
  <si>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</si>
  <si>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</si>
  <si>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</si>
  <si>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</si>
  <si>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2.1.</t>
  </si>
  <si>
    <t>2.2.</t>
  </si>
  <si>
    <t>3.1.</t>
  </si>
  <si>
    <t>3.2.</t>
  </si>
  <si>
    <t>3.3.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</si>
  <si>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</si>
  <si>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</si>
  <si>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</si>
  <si>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</si>
  <si>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</si>
  <si>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</si>
  <si>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</si>
  <si>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</si>
  <si>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</si>
  <si>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</si>
  <si>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</si>
  <si>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6.1.</t>
  </si>
  <si>
    <t>6.2.</t>
  </si>
  <si>
    <t>6.3.</t>
  </si>
  <si>
    <t>7.1.</t>
  </si>
  <si>
    <t>7.2.</t>
  </si>
  <si>
    <t>7.3.</t>
  </si>
  <si>
    <t>7.4.</t>
  </si>
  <si>
    <t>9.1.</t>
  </si>
  <si>
    <t>9.2.</t>
  </si>
  <si>
    <t>9.3.</t>
  </si>
  <si>
    <t>9.4.</t>
  </si>
  <si>
    <t>9.5.</t>
  </si>
  <si>
    <t>9.6.</t>
  </si>
  <si>
    <t>9.7.</t>
  </si>
  <si>
    <t>14.1.</t>
  </si>
  <si>
    <t>14.2.</t>
  </si>
  <si>
    <t>17.1.</t>
  </si>
  <si>
    <t>17.2.</t>
  </si>
  <si>
    <t>17.3.</t>
  </si>
  <si>
    <t>17.4.</t>
  </si>
  <si>
    <t>17.5.</t>
  </si>
  <si>
    <t>17.6.</t>
  </si>
  <si>
    <t>17.7.</t>
  </si>
  <si>
    <t>18.1.</t>
  </si>
  <si>
    <t>18.2.</t>
  </si>
  <si>
    <t>18.3.</t>
  </si>
  <si>
    <t>20.1.</t>
  </si>
  <si>
    <t>20.3.</t>
  </si>
  <si>
    <t>22.1.</t>
  </si>
  <si>
    <t>22.2.</t>
  </si>
  <si>
    <t>22.3.</t>
  </si>
  <si>
    <t>22.4.</t>
  </si>
  <si>
    <t>22.5.</t>
  </si>
  <si>
    <t>26.1.</t>
  </si>
  <si>
    <t>26.2.</t>
  </si>
  <si>
    <t>28.1.</t>
  </si>
  <si>
    <t>28.2.</t>
  </si>
  <si>
    <t>28.3.</t>
  </si>
  <si>
    <t>28.4.</t>
  </si>
  <si>
    <t>28.5.</t>
  </si>
  <si>
    <t>Оценка эффективности государственных программ Республики Дагестан по итогам реализации за 2020 год</t>
  </si>
  <si>
    <t>Реализация государственной национальной политики в Республики Дагестан</t>
  </si>
  <si>
    <t>Подпрограмма "Формирование общероссийской гражданской идентичности и развитие национальных отношений в  Республике Дагестан"</t>
  </si>
  <si>
    <t>Подпрограмма "Развитие институтов гражданского общества в Республике Дагестан"</t>
  </si>
  <si>
    <t>Подпрограмма "Государственная поддержка казачьих обществ в Республике Дагестан"</t>
  </si>
  <si>
    <t>Подпрограмма "Социальная и культурная адаптация и интеграция иностранных граждан в Республике Дагестан"</t>
  </si>
  <si>
    <t>29.</t>
  </si>
  <si>
    <t xml:space="preserve">30. </t>
  </si>
  <si>
    <t>Развитие здравоохранения в Республике Дагестан</t>
  </si>
  <si>
    <t>Минздрав РД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</si>
  <si>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</si>
  <si>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</si>
  <si>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Подпрограмма "Охрана здоровья матери и ребенка в Республике Дагестан"</t>
  </si>
  <si>
    <t>Подпрограмма "Развитие медицинской реабилитации и санаторно-курортного лечения, в том числе детей"</t>
  </si>
  <si>
    <t>Подпрограмма «Развитие материально-технической базы детских поликлиник и детских поликлинических отделений медицинских организаций»</t>
  </si>
  <si>
    <t>Подпрограмма «Совершенствование системы лекарственного обеспечения, в том числе в амбулаторных условиях»</t>
  </si>
  <si>
    <t>Подпрограмма "Кадровое обеспечение системы здравоохранения"</t>
  </si>
  <si>
    <t>Подпрограмма «Выполнение территориальной программы  обязательного медицинского страхования»</t>
  </si>
  <si>
    <t>Подпрограмма "Развитие информационных технологий в сфере здравоохранения"</t>
  </si>
  <si>
    <t>Укрепление здоровья, увеличение периода активного долголетия и продолжительности здоровой жизни граждан старшего поколения</t>
  </si>
  <si>
    <t>Борьба с сердечно-сосудистыми заболеваниями</t>
  </si>
  <si>
    <t>Борьба с онкологическими заболеваниями</t>
  </si>
  <si>
    <t>Профилактика наркомании среди населения Республики Дагестан</t>
  </si>
  <si>
    <t>Развитие системы оказания паллиативной медицинской помощи</t>
  </si>
  <si>
    <t>Мужское репродуктивное здоровье</t>
  </si>
  <si>
    <t>31.</t>
  </si>
  <si>
    <t>32.</t>
  </si>
  <si>
    <t>33.</t>
  </si>
  <si>
    <t>34.</t>
  </si>
  <si>
    <t>35.</t>
  </si>
  <si>
    <t>36.</t>
  </si>
  <si>
    <t xml:space="preserve">37. </t>
  </si>
  <si>
    <t>Развитие образования в Республике Дагестан</t>
  </si>
  <si>
    <t>Минобрнауки РД</t>
  </si>
  <si>
    <t>Подпрограмма "Развитие дошкольного образования детей"</t>
  </si>
  <si>
    <t>Подпрограмма "Развитие общего образования детей"</t>
  </si>
  <si>
    <t>Подпрограмма "Развитие допольнительного образования детей"</t>
  </si>
  <si>
    <t>Подпрограмма "Развитие профессионального образования"</t>
  </si>
  <si>
    <t>Подпрограмма "Организация отдыха и оздоровления детей, подростков и молодежи"</t>
  </si>
  <si>
    <t>Подпрограмма "Будущее республики - одаренные дети"</t>
  </si>
  <si>
    <t>Подпрограмма "Русский язык"</t>
  </si>
  <si>
    <t>Подпрограмма "Создание новых мест в общеобразовательных организациях Республики Дагестан в соответствии с прогнозируемой потрбностью и современными условиями обучения"</t>
  </si>
  <si>
    <t>37.1.</t>
  </si>
  <si>
    <t>37.2.</t>
  </si>
  <si>
    <t>37.3.</t>
  </si>
  <si>
    <t>37.4.</t>
  </si>
  <si>
    <t>37.5.</t>
  </si>
  <si>
    <t>37.6.</t>
  </si>
  <si>
    <t>37.7.</t>
  </si>
  <si>
    <t>37.8.</t>
  </si>
  <si>
    <t>37.9.</t>
  </si>
  <si>
    <t>38.</t>
  </si>
  <si>
    <t>38.1.</t>
  </si>
  <si>
    <t>38.2.</t>
  </si>
  <si>
    <t>38.3.</t>
  </si>
  <si>
    <t>39.</t>
  </si>
  <si>
    <t>40.</t>
  </si>
  <si>
    <t>Развитие мировой юстиции в Республике Дагестан</t>
  </si>
  <si>
    <t>Минюст РД</t>
  </si>
  <si>
    <t>О противодействии коррупции Республики Дагестан</t>
  </si>
  <si>
    <t>41.</t>
  </si>
  <si>
    <t>Обеспечение общественного порядка и противодействие преступности в Республике Дагестан</t>
  </si>
  <si>
    <t>Развитие государственной гражданской службы Республики Дагестан, государственная поддержка развития муниципальной службы в Республике Дагестан</t>
  </si>
  <si>
    <t>Администрация Главы и Правительства Республики Дагестан</t>
  </si>
  <si>
    <t>42.</t>
  </si>
  <si>
    <t>43.</t>
  </si>
  <si>
    <t>Процент освоения</t>
  </si>
  <si>
    <t>Всего:</t>
  </si>
  <si>
    <t>Эффективность снизилась</t>
  </si>
  <si>
    <t>Эффективность повысилась</t>
  </si>
  <si>
    <t>Эффективность снилизась</t>
  </si>
  <si>
    <t>ЭФФективность снизилась</t>
  </si>
  <si>
    <t>Эффективнос ть повысилась</t>
  </si>
  <si>
    <t>Эффектинвость повысилась</t>
  </si>
  <si>
    <t>Эффектинвность снизилась</t>
  </si>
  <si>
    <t>Эффективность повысиалсь</t>
  </si>
  <si>
    <t>Показатель не был достигнут и эффективность программы снижена в связи со сложной противоэпидемиологической обстановкой и введенными санитарными ограничениями в целях недопущения распространения новой коронавирусной инфекции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</si>
</sst>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22" x14ac:knownFonts="1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b/>
      <sz val="8"/>
      <color indexed="8"/>
      <name val="Times New Roman"/>
      <family val="2"/>
      <charset val="204"/>
    </font>
    <font>
      <b/>
      <sz val="8"/>
      <name val="Times New Roman"/>
      <family val="2"/>
      <charset val="204"/>
    </font>
    <font>
      <i/>
      <sz val="11"/>
      <color theme="1"/>
      <name val="Calibri"/>
      <family val="2"/>
      <charset val="204"/>
      <scheme val="minor"/>
    </font>
    <font>
      <i/>
      <sz val="8"/>
      <color indexed="8"/>
      <name val="Times New Roman"/>
      <family val="1"/>
      <charset val="204"/>
    </font>
    <font>
      <i/>
      <sz val="8"/>
      <color indexed="8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2"/>
      <charset val="204"/>
    </font>
    <font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3" fillId="0" borderId="10">
      <alignment horizontal="left" vertical="top" wrapText="1"/>
    </xf>
    <xf numFmtId="9" fontId="14" fillId="0" borderId="0" applyFont="0" applyFill="0" applyBorder="0" applyAlignment="0" applyProtection="0"/>
  </cellStyleXfs>
  <cellXfs count="99">
    <xf numFmtId="0" fontId="0" fillId="0" borderId="0" xfId="0"/>
    <xf numFmtId="1" fontId="1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0" xfId="0" applyFont="1"/>
    <xf numFmtId="1" fontId="2" fillId="2" borderId="3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1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/>
    <xf numFmtId="0" fontId="7" fillId="0" borderId="0" xfId="0" applyFont="1" applyAlignment="1">
      <alignment horizontal="center" vertical="center"/>
    </xf>
    <xf numFmtId="0" fontId="7" fillId="2" borderId="0" xfId="0" applyFont="1" applyFill="1"/>
    <xf numFmtId="1" fontId="1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vertical="center" wrapText="1"/>
    </xf>
    <xf numFmtId="1" fontId="5" fillId="2" borderId="1" xfId="0" applyNumberFormat="1" applyFont="1" applyFill="1" applyBorder="1" applyAlignment="1">
      <alignment vertical="center" wrapText="1"/>
    </xf>
    <xf numFmtId="0" fontId="15" fillId="0" borderId="0" xfId="0" applyFont="1"/>
    <xf numFmtId="1" fontId="5" fillId="2" borderId="4" xfId="0" applyNumberFormat="1" applyFont="1" applyFill="1" applyBorder="1" applyAlignment="1">
      <alignment horizontal="center" vertical="center" wrapText="1"/>
    </xf>
    <xf numFmtId="0" fontId="16" fillId="0" borderId="0" xfId="0" applyFont="1"/>
    <xf numFmtId="1" fontId="1" fillId="2" borderId="4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8" fillId="0" borderId="0" xfId="0" applyFont="1"/>
    <xf numFmtId="0" fontId="18" fillId="2" borderId="0" xfId="0" applyFont="1" applyFill="1"/>
    <xf numFmtId="0" fontId="17" fillId="2" borderId="0" xfId="0" applyFont="1" applyFill="1"/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1" fillId="2" borderId="1" xfId="0" applyFont="1" applyFill="1" applyBorder="1"/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/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/>
    <xf numFmtId="0" fontId="19" fillId="0" borderId="0" xfId="0" applyFont="1"/>
    <xf numFmtId="0" fontId="16" fillId="2" borderId="1" xfId="0" applyFont="1" applyFill="1" applyBorder="1"/>
    <xf numFmtId="0" fontId="19" fillId="2" borderId="0" xfId="0" applyFont="1" applyFill="1"/>
    <xf numFmtId="1" fontId="16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9" fontId="2" fillId="2" borderId="1" xfId="2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2" fontId="20" fillId="2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1" fontId="6" fillId="2" borderId="9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" fontId="5" fillId="2" borderId="9" xfId="0" applyNumberFormat="1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1" fontId="1" fillId="7" borderId="1" xfId="0" applyNumberFormat="1" applyFont="1" applyFill="1" applyBorder="1" applyAlignment="1">
      <alignment horizontal="center" vertical="center" wrapText="1"/>
    </xf>
    <xf numFmtId="1" fontId="2" fillId="7" borderId="1" xfId="0" applyNumberFormat="1" applyFont="1" applyFill="1" applyBorder="1" applyAlignment="1">
      <alignment horizontal="center" vertical="center" wrapText="1"/>
    </xf>
    <xf numFmtId="1" fontId="2" fillId="7" borderId="9" xfId="0" applyNumberFormat="1" applyFont="1" applyFill="1" applyBorder="1" applyAlignment="1">
      <alignment vertical="center" wrapText="1"/>
    </xf>
    <xf numFmtId="164" fontId="10" fillId="7" borderId="1" xfId="0" applyNumberFormat="1" applyFont="1" applyFill="1" applyBorder="1" applyAlignment="1">
      <alignment horizontal="center" vertical="center"/>
    </xf>
    <xf numFmtId="9" fontId="2" fillId="7" borderId="1" xfId="2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>
      <alignment horizontal="center" vertical="center" wrapText="1"/>
    </xf>
    <xf numFmtId="1" fontId="6" fillId="7" borderId="1" xfId="0" applyNumberFormat="1" applyFont="1" applyFill="1" applyBorder="1" applyAlignment="1">
      <alignment horizontal="center" vertical="center" wrapText="1"/>
    </xf>
    <xf numFmtId="1" fontId="6" fillId="7" borderId="9" xfId="0" applyNumberFormat="1" applyFont="1" applyFill="1" applyBorder="1" applyAlignment="1">
      <alignment vertical="center" wrapText="1"/>
    </xf>
    <xf numFmtId="164" fontId="16" fillId="7" borderId="1" xfId="0" applyNumberFormat="1" applyFont="1" applyFill="1" applyBorder="1" applyAlignment="1">
      <alignment horizontal="center" vertical="center"/>
    </xf>
    <xf numFmtId="1" fontId="6" fillId="7" borderId="3" xfId="0" applyNumberFormat="1" applyFont="1" applyFill="1" applyBorder="1" applyAlignment="1">
      <alignment vertical="center" wrapText="1"/>
    </xf>
    <xf numFmtId="1" fontId="6" fillId="5" borderId="1" xfId="0" applyNumberFormat="1" applyFont="1" applyFill="1" applyBorder="1" applyAlignment="1">
      <alignment horizontal="center" vertical="center" wrapText="1"/>
    </xf>
    <xf numFmtId="1" fontId="21" fillId="4" borderId="2" xfId="0" applyNumberFormat="1" applyFont="1" applyFill="1" applyBorder="1" applyAlignment="1">
      <alignment horizontal="center" vertical="center" wrapText="1"/>
    </xf>
    <xf numFmtId="1" fontId="21" fillId="4" borderId="9" xfId="0" applyNumberFormat="1" applyFont="1" applyFill="1" applyBorder="1" applyAlignment="1">
      <alignment horizontal="center" vertical="center" wrapText="1"/>
    </xf>
    <xf numFmtId="1" fontId="21" fillId="4" borderId="3" xfId="0" applyNumberFormat="1" applyFont="1" applyFill="1" applyBorder="1" applyAlignment="1">
      <alignment horizontal="center" vertical="center" wrapText="1"/>
    </xf>
  </cellXfs>
  <cellStyles count="3">
    <cellStyle name="xl34" xfId="1"/>
    <cellStyle name="Обычный" xfId="0" builtinId="0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6"/>
  <sheetViews>
    <sheetView tabSelected="1" zoomScale="90" zoomScaleNormal="90" workbookViewId="0">
      <pane ySplit="4" topLeftCell="A5" activePane="bottomLeft" state="frozen"/>
      <selection pane="bottomLeft" activeCell="V127" sqref="V127:V130"/>
    </sheetView>
  </sheetViews>
  <sheetFormatPr defaultRowHeight="15" outlineLevelRow="1" x14ac:dyDescent="0.25"/>
  <cols>
    <col min="1" max="1" width="5.5703125" style="14" customWidth="1"/>
    <col min="2" max="2" width="25" style="14" customWidth="1"/>
    <col min="3" max="3" width="15.140625" style="14" customWidth="1"/>
    <col min="4" max="4" width="12.7109375" style="14" bestFit="1" customWidth="1"/>
    <col min="5" max="5" width="9.42578125" style="26" bestFit="1" customWidth="1"/>
    <col min="6" max="6" width="12" style="26" bestFit="1" customWidth="1"/>
    <col min="7" max="11" width="10.140625" style="14" customWidth="1"/>
    <col min="12" max="12" width="8.7109375" style="14" customWidth="1"/>
    <col min="13" max="13" width="17.7109375" style="14" customWidth="1"/>
    <col min="14" max="14" width="6" style="14" customWidth="1"/>
    <col min="15" max="15" width="5.7109375" style="14" customWidth="1"/>
    <col min="16" max="16" width="7.140625" style="14" customWidth="1"/>
    <col min="17" max="17" width="6.140625" style="14" customWidth="1"/>
    <col min="18" max="18" width="7.28515625" style="14" customWidth="1"/>
    <col min="19" max="19" width="8.85546875" style="14" customWidth="1"/>
    <col min="20" max="20" width="7" style="14" customWidth="1"/>
    <col min="21" max="21" width="24.7109375" style="14" customWidth="1"/>
    <col min="22" max="22" width="18.85546875" style="14" customWidth="1"/>
  </cols>
  <sheetData>
    <row r="1" spans="1:22" ht="25.5" customHeight="1" x14ac:dyDescent="0.25">
      <c r="A1" s="81" t="s">
        <v>214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</row>
    <row r="2" spans="1:22" ht="21.75" customHeight="1" x14ac:dyDescent="0.25">
      <c r="A2" s="84" t="s">
        <v>0</v>
      </c>
      <c r="B2" s="74" t="s">
        <v>1</v>
      </c>
      <c r="C2" s="75" t="s">
        <v>2</v>
      </c>
      <c r="D2" s="76" t="s">
        <v>21</v>
      </c>
      <c r="E2" s="76"/>
      <c r="F2" s="76"/>
      <c r="G2" s="75" t="s">
        <v>25</v>
      </c>
      <c r="H2" s="70" t="s">
        <v>22</v>
      </c>
      <c r="I2" s="71"/>
      <c r="J2" s="71"/>
      <c r="K2" s="7"/>
      <c r="L2" s="75" t="s">
        <v>3</v>
      </c>
      <c r="M2" s="75" t="s">
        <v>4</v>
      </c>
      <c r="N2" s="75" t="s">
        <v>5</v>
      </c>
      <c r="O2" s="75" t="s">
        <v>6</v>
      </c>
      <c r="P2" s="75" t="s">
        <v>16</v>
      </c>
      <c r="Q2" s="75" t="s">
        <v>7</v>
      </c>
      <c r="R2" s="75" t="s">
        <v>8</v>
      </c>
      <c r="S2" s="75" t="s">
        <v>17</v>
      </c>
      <c r="T2" s="75" t="s">
        <v>15</v>
      </c>
      <c r="U2" s="75" t="s">
        <v>9</v>
      </c>
      <c r="V2" s="83" t="s">
        <v>10</v>
      </c>
    </row>
    <row r="3" spans="1:22" ht="15" customHeight="1" x14ac:dyDescent="0.25">
      <c r="A3" s="84"/>
      <c r="B3" s="74"/>
      <c r="C3" s="75"/>
      <c r="D3" s="76" t="s">
        <v>11</v>
      </c>
      <c r="E3" s="76" t="s">
        <v>12</v>
      </c>
      <c r="F3" s="76"/>
      <c r="G3" s="75"/>
      <c r="H3" s="72" t="s">
        <v>11</v>
      </c>
      <c r="I3" s="70" t="s">
        <v>12</v>
      </c>
      <c r="J3" s="71"/>
      <c r="K3" s="7"/>
      <c r="L3" s="75"/>
      <c r="M3" s="75"/>
      <c r="N3" s="75"/>
      <c r="O3" s="75"/>
      <c r="P3" s="75"/>
      <c r="Q3" s="75"/>
      <c r="R3" s="75"/>
      <c r="S3" s="75"/>
      <c r="T3" s="75"/>
      <c r="U3" s="75"/>
      <c r="V3" s="83"/>
    </row>
    <row r="4" spans="1:22" ht="93" customHeight="1" x14ac:dyDescent="0.25">
      <c r="A4" s="84"/>
      <c r="B4" s="74"/>
      <c r="C4" s="75"/>
      <c r="D4" s="76"/>
      <c r="E4" s="6" t="s">
        <v>13</v>
      </c>
      <c r="F4" s="6" t="s">
        <v>14</v>
      </c>
      <c r="G4" s="75"/>
      <c r="H4" s="73"/>
      <c r="I4" s="5" t="s">
        <v>13</v>
      </c>
      <c r="J4" s="5" t="s">
        <v>14</v>
      </c>
      <c r="K4" s="6" t="s">
        <v>280</v>
      </c>
      <c r="L4" s="75"/>
      <c r="M4" s="75"/>
      <c r="N4" s="75"/>
      <c r="O4" s="75"/>
      <c r="P4" s="75"/>
      <c r="Q4" s="75"/>
      <c r="R4" s="75"/>
      <c r="S4" s="75"/>
      <c r="T4" s="75"/>
      <c r="U4" s="75"/>
      <c r="V4" s="83"/>
    </row>
    <row r="5" spans="1:22" x14ac:dyDescent="0.25">
      <c r="A5" s="1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/>
      <c r="H5" s="2"/>
      <c r="I5" s="2"/>
      <c r="J5" s="2"/>
      <c r="K5" s="2"/>
      <c r="L5" s="2">
        <v>10</v>
      </c>
      <c r="M5" s="2">
        <v>11</v>
      </c>
      <c r="N5" s="2">
        <v>12</v>
      </c>
      <c r="O5" s="2">
        <v>15</v>
      </c>
      <c r="P5" s="2"/>
      <c r="Q5" s="2"/>
      <c r="R5" s="2">
        <v>16</v>
      </c>
      <c r="S5" s="2"/>
      <c r="T5" s="2"/>
      <c r="U5" s="2">
        <v>18</v>
      </c>
      <c r="V5" s="3">
        <v>19</v>
      </c>
    </row>
    <row r="6" spans="1:22" ht="33" hidden="1" customHeight="1" outlineLevel="1" x14ac:dyDescent="0.25">
      <c r="A6" s="1" t="s">
        <v>130</v>
      </c>
      <c r="B6" s="2" t="s">
        <v>23</v>
      </c>
      <c r="C6" s="2" t="s">
        <v>24</v>
      </c>
      <c r="D6" s="2">
        <f>E6+F6</f>
        <v>30750</v>
      </c>
      <c r="E6" s="2">
        <v>0</v>
      </c>
      <c r="F6" s="2">
        <v>30750</v>
      </c>
      <c r="G6" s="2">
        <v>30750</v>
      </c>
      <c r="H6" s="2">
        <f>I6+J6</f>
        <v>30750</v>
      </c>
      <c r="I6" s="2">
        <v>0</v>
      </c>
      <c r="J6" s="2">
        <v>30750</v>
      </c>
      <c r="K6" s="57">
        <f>H6/D6</f>
        <v>1</v>
      </c>
      <c r="L6" s="2">
        <v>0</v>
      </c>
      <c r="M6" s="62" t="s">
        <v>18</v>
      </c>
      <c r="N6" s="2">
        <f>O6+P6+Q6</f>
        <v>13</v>
      </c>
      <c r="O6" s="2">
        <v>0</v>
      </c>
      <c r="P6" s="2">
        <v>13</v>
      </c>
      <c r="Q6" s="2">
        <v>0</v>
      </c>
      <c r="R6" s="2">
        <f>O6/N6*100</f>
        <v>0</v>
      </c>
      <c r="S6" s="2">
        <f>P6/N6*100</f>
        <v>100</v>
      </c>
      <c r="T6" s="2">
        <f>Q6/N6*100</f>
        <v>0</v>
      </c>
      <c r="U6" s="2"/>
      <c r="V6" s="3"/>
    </row>
    <row r="7" spans="1:22" ht="63" hidden="1" outlineLevel="1" x14ac:dyDescent="0.25">
      <c r="A7" s="1" t="s">
        <v>131</v>
      </c>
      <c r="B7" s="2" t="s">
        <v>26</v>
      </c>
      <c r="C7" s="2" t="s">
        <v>27</v>
      </c>
      <c r="D7" s="2">
        <f t="shared" ref="D7:D71" si="0">E7+F7</f>
        <v>627627</v>
      </c>
      <c r="E7" s="2">
        <v>150470</v>
      </c>
      <c r="F7" s="2">
        <v>477157</v>
      </c>
      <c r="G7" s="1">
        <f>G8+G9</f>
        <v>627540.49627999996</v>
      </c>
      <c r="H7" s="2">
        <f>I7+J7</f>
        <v>602176</v>
      </c>
      <c r="I7" s="2">
        <f>I8+I9</f>
        <v>150470</v>
      </c>
      <c r="J7" s="2">
        <f>J8+J9</f>
        <v>451706</v>
      </c>
      <c r="K7" s="57">
        <f>H7/D7</f>
        <v>0.95944884461630875</v>
      </c>
      <c r="L7" s="2">
        <v>-217.7</v>
      </c>
      <c r="M7" s="63" t="s">
        <v>282</v>
      </c>
      <c r="N7" s="2">
        <f>N8+N9</f>
        <v>11</v>
      </c>
      <c r="O7" s="2">
        <f>O8+O9</f>
        <v>6</v>
      </c>
      <c r="P7" s="2">
        <f>P8+P9</f>
        <v>0</v>
      </c>
      <c r="Q7" s="2">
        <f>Q8+Q9</f>
        <v>5</v>
      </c>
      <c r="R7" s="2">
        <f>O7/N7*100</f>
        <v>54.54545454545454</v>
      </c>
      <c r="S7" s="2">
        <f>P7/N7*100</f>
        <v>0</v>
      </c>
      <c r="T7" s="2">
        <f>Q7/N7*100</f>
        <v>45.454545454545453</v>
      </c>
      <c r="U7" s="2"/>
      <c r="V7" s="3"/>
    </row>
    <row r="8" spans="1:22" s="8" customFormat="1" ht="45" hidden="1" outlineLevel="1" x14ac:dyDescent="0.25">
      <c r="A8" s="10" t="s">
        <v>158</v>
      </c>
      <c r="B8" s="11" t="s">
        <v>28</v>
      </c>
      <c r="C8" s="67"/>
      <c r="D8" s="11">
        <f t="shared" si="0"/>
        <v>613412</v>
      </c>
      <c r="E8" s="11">
        <v>150470</v>
      </c>
      <c r="F8" s="11">
        <v>462942</v>
      </c>
      <c r="G8" s="53">
        <v>613325.49627999996</v>
      </c>
      <c r="H8" s="11">
        <f t="shared" ref="H8:H73" si="1">I8+J8</f>
        <v>598470</v>
      </c>
      <c r="I8" s="11">
        <v>150470</v>
      </c>
      <c r="J8" s="11">
        <v>448000</v>
      </c>
      <c r="K8" s="57"/>
      <c r="L8" s="11"/>
      <c r="M8" s="11"/>
      <c r="N8" s="11">
        <f>O8+P8+Q8</f>
        <v>5</v>
      </c>
      <c r="O8" s="11">
        <v>1</v>
      </c>
      <c r="P8" s="11">
        <v>0</v>
      </c>
      <c r="Q8" s="11">
        <v>4</v>
      </c>
      <c r="R8" s="2">
        <f t="shared" ref="R8:R22" si="2">O8/N8*100</f>
        <v>20</v>
      </c>
      <c r="S8" s="2">
        <f t="shared" ref="S8:S22" si="3">P8/N8*100</f>
        <v>0</v>
      </c>
      <c r="T8" s="2">
        <f t="shared" ref="T8:T22" si="4">Q8/N8*100</f>
        <v>80</v>
      </c>
      <c r="U8" s="11"/>
      <c r="V8" s="12"/>
    </row>
    <row r="9" spans="1:22" s="8" customFormat="1" ht="56.25" hidden="1" outlineLevel="1" x14ac:dyDescent="0.25">
      <c r="A9" s="10" t="s">
        <v>159</v>
      </c>
      <c r="B9" s="11" t="s">
        <v>29</v>
      </c>
      <c r="C9" s="69"/>
      <c r="D9" s="11">
        <f t="shared" si="0"/>
        <v>14215</v>
      </c>
      <c r="E9" s="11">
        <v>0</v>
      </c>
      <c r="F9" s="11">
        <v>14215</v>
      </c>
      <c r="G9" s="53">
        <v>14215</v>
      </c>
      <c r="H9" s="11">
        <f t="shared" si="1"/>
        <v>3706</v>
      </c>
      <c r="I9" s="11">
        <v>0</v>
      </c>
      <c r="J9" s="11">
        <v>3706</v>
      </c>
      <c r="K9" s="57"/>
      <c r="L9" s="11"/>
      <c r="M9" s="11"/>
      <c r="N9" s="11">
        <f>O9+P9+Q9</f>
        <v>6</v>
      </c>
      <c r="O9" s="11">
        <v>5</v>
      </c>
      <c r="P9" s="11">
        <v>0</v>
      </c>
      <c r="Q9" s="11">
        <v>1</v>
      </c>
      <c r="R9" s="2">
        <f t="shared" si="2"/>
        <v>83.333333333333343</v>
      </c>
      <c r="S9" s="2">
        <f t="shared" si="3"/>
        <v>0</v>
      </c>
      <c r="T9" s="2">
        <f t="shared" si="4"/>
        <v>16.666666666666664</v>
      </c>
      <c r="U9" s="11"/>
      <c r="V9" s="12"/>
    </row>
    <row r="10" spans="1:22" s="14" customFormat="1" ht="31.5" hidden="1" outlineLevel="1" x14ac:dyDescent="0.2">
      <c r="A10" s="1" t="s">
        <v>132</v>
      </c>
      <c r="B10" s="2" t="s">
        <v>34</v>
      </c>
      <c r="C10" s="2" t="s">
        <v>35</v>
      </c>
      <c r="D10" s="2">
        <f>E10+F10</f>
        <v>437237.90674000001</v>
      </c>
      <c r="E10" s="2">
        <v>0</v>
      </c>
      <c r="F10" s="2">
        <v>437237.90674000001</v>
      </c>
      <c r="G10" s="2">
        <f>G11+G12+G13</f>
        <v>723472.2463</v>
      </c>
      <c r="H10" s="2">
        <f t="shared" si="1"/>
        <v>236900.38871</v>
      </c>
      <c r="I10" s="2">
        <v>0</v>
      </c>
      <c r="J10" s="2">
        <v>236900.38871</v>
      </c>
      <c r="K10" s="57">
        <f>H10/D10</f>
        <v>0.54181118575995491</v>
      </c>
      <c r="L10" s="2">
        <v>11.44</v>
      </c>
      <c r="M10" s="64" t="s">
        <v>283</v>
      </c>
      <c r="N10" s="2">
        <f>N11+N12+N13</f>
        <v>10</v>
      </c>
      <c r="O10" s="2">
        <f>O11+O12+O13</f>
        <v>5</v>
      </c>
      <c r="P10" s="2">
        <f>P11+P12+P13</f>
        <v>0</v>
      </c>
      <c r="Q10" s="2">
        <f>Q11+Q12+Q13</f>
        <v>5</v>
      </c>
      <c r="R10" s="2">
        <f t="shared" si="2"/>
        <v>50</v>
      </c>
      <c r="S10" s="2">
        <f t="shared" si="3"/>
        <v>0</v>
      </c>
      <c r="T10" s="2">
        <f t="shared" si="4"/>
        <v>50</v>
      </c>
      <c r="U10" s="2"/>
      <c r="V10" s="3"/>
    </row>
    <row r="11" spans="1:22" s="15" customFormat="1" ht="33.75" hidden="1" outlineLevel="1" x14ac:dyDescent="0.2">
      <c r="A11" s="10" t="s">
        <v>160</v>
      </c>
      <c r="B11" s="10" t="s">
        <v>36</v>
      </c>
      <c r="C11" s="67"/>
      <c r="D11" s="28">
        <f t="shared" si="0"/>
        <v>111718.23673999999</v>
      </c>
      <c r="E11" s="11">
        <v>0</v>
      </c>
      <c r="F11" s="11">
        <v>111718.23673999999</v>
      </c>
      <c r="G11" s="11">
        <v>250718.23673999999</v>
      </c>
      <c r="H11" s="28">
        <f t="shared" si="1"/>
        <v>110496.65871</v>
      </c>
      <c r="I11" s="11">
        <v>0</v>
      </c>
      <c r="J11" s="11">
        <v>110496.65871</v>
      </c>
      <c r="K11" s="57"/>
      <c r="L11" s="11"/>
      <c r="M11" s="11"/>
      <c r="N11" s="11">
        <f t="shared" ref="N11:N22" si="5">O11+P11+Q11</f>
        <v>4</v>
      </c>
      <c r="O11" s="11">
        <v>2</v>
      </c>
      <c r="P11" s="11">
        <v>0</v>
      </c>
      <c r="Q11" s="11">
        <v>2</v>
      </c>
      <c r="R11" s="2">
        <f t="shared" si="2"/>
        <v>50</v>
      </c>
      <c r="S11" s="2">
        <f t="shared" si="3"/>
        <v>0</v>
      </c>
      <c r="T11" s="2">
        <f t="shared" si="4"/>
        <v>50</v>
      </c>
      <c r="U11" s="11"/>
      <c r="V11" s="12"/>
    </row>
    <row r="12" spans="1:22" s="15" customFormat="1" ht="33.75" hidden="1" outlineLevel="1" x14ac:dyDescent="0.2">
      <c r="A12" s="10" t="s">
        <v>161</v>
      </c>
      <c r="B12" s="10" t="s">
        <v>37</v>
      </c>
      <c r="C12" s="69"/>
      <c r="D12" s="28">
        <f>E12+F12</f>
        <v>16048.4</v>
      </c>
      <c r="E12" s="11">
        <v>0</v>
      </c>
      <c r="F12" s="11">
        <v>16048.4</v>
      </c>
      <c r="G12" s="11">
        <v>163282.73955999999</v>
      </c>
      <c r="H12" s="28">
        <f t="shared" si="1"/>
        <v>15798.4</v>
      </c>
      <c r="I12" s="11">
        <v>0</v>
      </c>
      <c r="J12" s="11">
        <v>15798.4</v>
      </c>
      <c r="K12" s="57"/>
      <c r="L12" s="11"/>
      <c r="M12" s="11"/>
      <c r="N12" s="11">
        <f t="shared" si="5"/>
        <v>4</v>
      </c>
      <c r="O12" s="11">
        <v>1</v>
      </c>
      <c r="P12" s="11">
        <v>0</v>
      </c>
      <c r="Q12" s="11">
        <v>3</v>
      </c>
      <c r="R12" s="2">
        <f t="shared" si="2"/>
        <v>25</v>
      </c>
      <c r="S12" s="2">
        <f t="shared" si="3"/>
        <v>0</v>
      </c>
      <c r="T12" s="2">
        <f t="shared" si="4"/>
        <v>75</v>
      </c>
      <c r="U12" s="11"/>
      <c r="V12" s="12"/>
    </row>
    <row r="13" spans="1:22" s="15" customFormat="1" ht="33.75" hidden="1" outlineLevel="1" x14ac:dyDescent="0.2">
      <c r="A13" s="10" t="s">
        <v>162</v>
      </c>
      <c r="B13" s="10" t="s">
        <v>38</v>
      </c>
      <c r="C13" s="68"/>
      <c r="D13" s="28">
        <f t="shared" si="0"/>
        <v>309471.27</v>
      </c>
      <c r="E13" s="11">
        <v>0</v>
      </c>
      <c r="F13" s="11">
        <v>309471.27</v>
      </c>
      <c r="G13" s="11">
        <v>309471.27</v>
      </c>
      <c r="H13" s="28">
        <f t="shared" si="1"/>
        <v>110605.33</v>
      </c>
      <c r="I13" s="11">
        <v>0</v>
      </c>
      <c r="J13" s="11">
        <v>110605.33</v>
      </c>
      <c r="K13" s="57"/>
      <c r="L13" s="11"/>
      <c r="M13" s="11"/>
      <c r="N13" s="11">
        <f t="shared" si="5"/>
        <v>2</v>
      </c>
      <c r="O13" s="11">
        <v>2</v>
      </c>
      <c r="P13" s="11">
        <v>0</v>
      </c>
      <c r="Q13" s="11">
        <v>0</v>
      </c>
      <c r="R13" s="2">
        <f t="shared" si="2"/>
        <v>100</v>
      </c>
      <c r="S13" s="2">
        <f t="shared" si="3"/>
        <v>0</v>
      </c>
      <c r="T13" s="2">
        <f t="shared" si="4"/>
        <v>0</v>
      </c>
      <c r="U13" s="11"/>
      <c r="V13" s="12"/>
    </row>
    <row r="14" spans="1:22" s="14" customFormat="1" ht="52.5" hidden="1" outlineLevel="1" x14ac:dyDescent="0.2">
      <c r="A14" s="1" t="s">
        <v>133</v>
      </c>
      <c r="B14" s="1" t="s">
        <v>39</v>
      </c>
      <c r="C14" s="9" t="s">
        <v>40</v>
      </c>
      <c r="D14" s="2">
        <f>E14+F14</f>
        <v>4368415.5999999996</v>
      </c>
      <c r="E14" s="2">
        <v>2493715</v>
      </c>
      <c r="F14" s="2">
        <v>1874700.6</v>
      </c>
      <c r="G14" s="2">
        <f>G15+G16+G17+G18+G19+G20+G21+G22</f>
        <v>4522740.9597100001</v>
      </c>
      <c r="H14" s="2">
        <f t="shared" si="1"/>
        <v>4336741.2</v>
      </c>
      <c r="I14" s="2">
        <v>2493715</v>
      </c>
      <c r="J14" s="2">
        <v>1843026.2</v>
      </c>
      <c r="K14" s="57">
        <f>H14/D14</f>
        <v>0.9927492246845746</v>
      </c>
      <c r="L14" s="2">
        <v>2207.96</v>
      </c>
      <c r="M14" s="64" t="s">
        <v>283</v>
      </c>
      <c r="N14" s="2">
        <f t="shared" si="5"/>
        <v>10</v>
      </c>
      <c r="O14" s="2">
        <v>4</v>
      </c>
      <c r="P14" s="2">
        <v>5</v>
      </c>
      <c r="Q14" s="2">
        <v>1</v>
      </c>
      <c r="R14" s="2">
        <f t="shared" si="2"/>
        <v>40</v>
      </c>
      <c r="S14" s="2">
        <f t="shared" si="3"/>
        <v>50</v>
      </c>
      <c r="T14" s="2">
        <f t="shared" si="4"/>
        <v>10</v>
      </c>
      <c r="U14" s="2"/>
      <c r="V14" s="3"/>
    </row>
    <row r="15" spans="1:22" s="15" customFormat="1" ht="22.5" hidden="1" outlineLevel="1" x14ac:dyDescent="0.2">
      <c r="A15" s="10" t="s">
        <v>163</v>
      </c>
      <c r="B15" s="10" t="s">
        <v>41</v>
      </c>
      <c r="C15" s="67"/>
      <c r="D15" s="28">
        <f t="shared" si="0"/>
        <v>2238931.4</v>
      </c>
      <c r="E15" s="11">
        <v>2108112.6</v>
      </c>
      <c r="F15" s="11">
        <v>130818.8</v>
      </c>
      <c r="G15" s="11">
        <v>2352496.4371799999</v>
      </c>
      <c r="H15" s="28">
        <f t="shared" si="1"/>
        <v>2238931.3000000003</v>
      </c>
      <c r="I15" s="11">
        <v>2108112.6</v>
      </c>
      <c r="J15" s="11">
        <v>130818.7</v>
      </c>
      <c r="K15" s="57"/>
      <c r="L15" s="11"/>
      <c r="M15" s="11"/>
      <c r="N15" s="11">
        <f t="shared" si="5"/>
        <v>48</v>
      </c>
      <c r="O15" s="11">
        <v>10</v>
      </c>
      <c r="P15" s="11">
        <v>7</v>
      </c>
      <c r="Q15" s="11">
        <v>31</v>
      </c>
      <c r="R15" s="2">
        <f t="shared" si="2"/>
        <v>20.833333333333336</v>
      </c>
      <c r="S15" s="11">
        <f t="shared" si="3"/>
        <v>14.583333333333334</v>
      </c>
      <c r="T15" s="11">
        <f t="shared" si="4"/>
        <v>64.583333333333343</v>
      </c>
      <c r="U15" s="11"/>
      <c r="V15" s="12"/>
    </row>
    <row r="16" spans="1:22" s="15" customFormat="1" ht="22.5" hidden="1" outlineLevel="1" x14ac:dyDescent="0.2">
      <c r="A16" s="10" t="s">
        <v>164</v>
      </c>
      <c r="B16" s="10" t="s">
        <v>42</v>
      </c>
      <c r="C16" s="69"/>
      <c r="D16" s="28">
        <f t="shared" si="0"/>
        <v>1090319.5</v>
      </c>
      <c r="E16" s="11">
        <v>0</v>
      </c>
      <c r="F16" s="11">
        <v>1090319.5</v>
      </c>
      <c r="G16" s="11">
        <v>1090319.9049800001</v>
      </c>
      <c r="H16" s="28">
        <f t="shared" si="1"/>
        <v>1069378.2</v>
      </c>
      <c r="I16" s="11">
        <v>0</v>
      </c>
      <c r="J16" s="11">
        <v>1069378.2</v>
      </c>
      <c r="K16" s="57"/>
      <c r="L16" s="11"/>
      <c r="M16" s="11"/>
      <c r="N16" s="11">
        <f t="shared" si="5"/>
        <v>6</v>
      </c>
      <c r="O16" s="11">
        <v>0</v>
      </c>
      <c r="P16" s="11">
        <v>4</v>
      </c>
      <c r="Q16" s="11">
        <v>2</v>
      </c>
      <c r="R16" s="11">
        <f t="shared" si="2"/>
        <v>0</v>
      </c>
      <c r="S16" s="11">
        <f t="shared" si="3"/>
        <v>66.666666666666657</v>
      </c>
      <c r="T16" s="11">
        <f t="shared" si="4"/>
        <v>33.333333333333329</v>
      </c>
      <c r="U16" s="11"/>
      <c r="V16" s="12"/>
    </row>
    <row r="17" spans="1:22" s="15" customFormat="1" ht="33.75" hidden="1" outlineLevel="1" x14ac:dyDescent="0.2">
      <c r="A17" s="10" t="s">
        <v>165</v>
      </c>
      <c r="B17" s="10" t="s">
        <v>43</v>
      </c>
      <c r="C17" s="69"/>
      <c r="D17" s="28">
        <f t="shared" si="0"/>
        <v>228900</v>
      </c>
      <c r="E17" s="11">
        <v>0</v>
      </c>
      <c r="F17" s="11">
        <v>228900</v>
      </c>
      <c r="G17" s="11">
        <v>227225</v>
      </c>
      <c r="H17" s="28">
        <f t="shared" si="1"/>
        <v>228900</v>
      </c>
      <c r="I17" s="11">
        <v>0</v>
      </c>
      <c r="J17" s="11">
        <v>228900</v>
      </c>
      <c r="K17" s="57"/>
      <c r="L17" s="11"/>
      <c r="M17" s="11"/>
      <c r="N17" s="11">
        <f t="shared" si="5"/>
        <v>13</v>
      </c>
      <c r="O17" s="11">
        <v>3</v>
      </c>
      <c r="P17" s="11">
        <v>0</v>
      </c>
      <c r="Q17" s="11">
        <v>10</v>
      </c>
      <c r="R17" s="11">
        <f t="shared" si="2"/>
        <v>23.076923076923077</v>
      </c>
      <c r="S17" s="11">
        <f t="shared" si="3"/>
        <v>0</v>
      </c>
      <c r="T17" s="11">
        <f t="shared" si="4"/>
        <v>76.923076923076934</v>
      </c>
      <c r="U17" s="11"/>
      <c r="V17" s="12"/>
    </row>
    <row r="18" spans="1:22" s="15" customFormat="1" ht="33.75" hidden="1" outlineLevel="1" x14ac:dyDescent="0.2">
      <c r="A18" s="10" t="s">
        <v>166</v>
      </c>
      <c r="B18" s="10" t="s">
        <v>44</v>
      </c>
      <c r="C18" s="69"/>
      <c r="D18" s="28">
        <f t="shared" si="0"/>
        <v>3436.6</v>
      </c>
      <c r="E18" s="11">
        <v>0</v>
      </c>
      <c r="F18" s="11">
        <v>3436.6</v>
      </c>
      <c r="G18" s="11">
        <v>3436.6</v>
      </c>
      <c r="H18" s="28">
        <f t="shared" si="1"/>
        <v>3436.6</v>
      </c>
      <c r="I18" s="11">
        <v>0</v>
      </c>
      <c r="J18" s="11">
        <v>3436.6</v>
      </c>
      <c r="K18" s="57"/>
      <c r="L18" s="11"/>
      <c r="M18" s="11"/>
      <c r="N18" s="11">
        <f t="shared" si="5"/>
        <v>4</v>
      </c>
      <c r="O18" s="11">
        <v>2</v>
      </c>
      <c r="P18" s="11">
        <v>0</v>
      </c>
      <c r="Q18" s="11">
        <v>2</v>
      </c>
      <c r="R18" s="11">
        <f t="shared" si="2"/>
        <v>50</v>
      </c>
      <c r="S18" s="11">
        <f t="shared" si="3"/>
        <v>0</v>
      </c>
      <c r="T18" s="11">
        <f t="shared" si="4"/>
        <v>50</v>
      </c>
      <c r="U18" s="11"/>
      <c r="V18" s="12"/>
    </row>
    <row r="19" spans="1:22" s="15" customFormat="1" ht="56.25" hidden="1" outlineLevel="1" x14ac:dyDescent="0.2">
      <c r="A19" s="10" t="s">
        <v>167</v>
      </c>
      <c r="B19" s="10" t="s">
        <v>45</v>
      </c>
      <c r="C19" s="69"/>
      <c r="D19" s="28">
        <f t="shared" si="0"/>
        <v>107500</v>
      </c>
      <c r="E19" s="11">
        <v>0</v>
      </c>
      <c r="F19" s="11">
        <v>107500</v>
      </c>
      <c r="G19" s="11">
        <v>107500</v>
      </c>
      <c r="H19" s="28">
        <f t="shared" si="1"/>
        <v>107500</v>
      </c>
      <c r="I19" s="11">
        <v>0</v>
      </c>
      <c r="J19" s="11">
        <v>107500</v>
      </c>
      <c r="K19" s="57"/>
      <c r="L19" s="11"/>
      <c r="M19" s="11"/>
      <c r="N19" s="11">
        <f t="shared" si="5"/>
        <v>7</v>
      </c>
      <c r="O19" s="11">
        <v>3</v>
      </c>
      <c r="P19" s="11">
        <v>1</v>
      </c>
      <c r="Q19" s="11">
        <v>3</v>
      </c>
      <c r="R19" s="11">
        <f t="shared" si="2"/>
        <v>42.857142857142854</v>
      </c>
      <c r="S19" s="11">
        <f t="shared" si="3"/>
        <v>14.285714285714285</v>
      </c>
      <c r="T19" s="11">
        <f t="shared" si="4"/>
        <v>42.857142857142854</v>
      </c>
      <c r="U19" s="11"/>
      <c r="V19" s="12"/>
    </row>
    <row r="20" spans="1:22" s="15" customFormat="1" ht="22.5" hidden="1" outlineLevel="1" x14ac:dyDescent="0.2">
      <c r="A20" s="10" t="s">
        <v>168</v>
      </c>
      <c r="B20" s="10" t="s">
        <v>46</v>
      </c>
      <c r="C20" s="69"/>
      <c r="D20" s="28">
        <f t="shared" si="0"/>
        <v>542598</v>
      </c>
      <c r="E20" s="11">
        <v>230469</v>
      </c>
      <c r="F20" s="11">
        <v>312129</v>
      </c>
      <c r="G20" s="11">
        <v>585033.33334000001</v>
      </c>
      <c r="H20" s="28">
        <f t="shared" si="1"/>
        <v>531865</v>
      </c>
      <c r="I20" s="11">
        <v>230469</v>
      </c>
      <c r="J20" s="11">
        <v>301396</v>
      </c>
      <c r="K20" s="57"/>
      <c r="L20" s="11"/>
      <c r="M20" s="11"/>
      <c r="N20" s="11">
        <f t="shared" si="5"/>
        <v>8</v>
      </c>
      <c r="O20" s="11">
        <v>1</v>
      </c>
      <c r="P20" s="11">
        <v>0</v>
      </c>
      <c r="Q20" s="11">
        <v>7</v>
      </c>
      <c r="R20" s="11">
        <f t="shared" si="2"/>
        <v>12.5</v>
      </c>
      <c r="S20" s="11">
        <f t="shared" si="3"/>
        <v>0</v>
      </c>
      <c r="T20" s="11">
        <f t="shared" si="4"/>
        <v>87.5</v>
      </c>
      <c r="U20" s="11"/>
      <c r="V20" s="12"/>
    </row>
    <row r="21" spans="1:22" s="15" customFormat="1" ht="33.75" hidden="1" outlineLevel="1" x14ac:dyDescent="0.2">
      <c r="A21" s="10" t="s">
        <v>169</v>
      </c>
      <c r="B21" s="10" t="s">
        <v>47</v>
      </c>
      <c r="C21" s="69"/>
      <c r="D21" s="28">
        <f t="shared" si="0"/>
        <v>733.7</v>
      </c>
      <c r="E21" s="11">
        <v>697</v>
      </c>
      <c r="F21" s="11">
        <v>36.700000000000003</v>
      </c>
      <c r="G21" s="11">
        <v>733.68421000000001</v>
      </c>
      <c r="H21" s="28">
        <f t="shared" si="1"/>
        <v>733.7</v>
      </c>
      <c r="I21" s="11">
        <v>697</v>
      </c>
      <c r="J21" s="11">
        <v>36.700000000000003</v>
      </c>
      <c r="K21" s="57"/>
      <c r="L21" s="11"/>
      <c r="M21" s="11"/>
      <c r="N21" s="11">
        <f t="shared" si="5"/>
        <v>8</v>
      </c>
      <c r="O21" s="11">
        <v>2</v>
      </c>
      <c r="P21" s="11">
        <v>3</v>
      </c>
      <c r="Q21" s="11">
        <v>3</v>
      </c>
      <c r="R21" s="11">
        <f t="shared" si="2"/>
        <v>25</v>
      </c>
      <c r="S21" s="11">
        <f t="shared" si="3"/>
        <v>37.5</v>
      </c>
      <c r="T21" s="11">
        <f t="shared" si="4"/>
        <v>37.5</v>
      </c>
      <c r="U21" s="11"/>
      <c r="V21" s="12"/>
    </row>
    <row r="22" spans="1:22" s="15" customFormat="1" ht="33.75" hidden="1" outlineLevel="1" x14ac:dyDescent="0.2">
      <c r="A22" s="10" t="s">
        <v>170</v>
      </c>
      <c r="B22" s="10" t="s">
        <v>48</v>
      </c>
      <c r="C22" s="68"/>
      <c r="D22" s="28">
        <f t="shared" si="0"/>
        <v>155996.4</v>
      </c>
      <c r="E22" s="11">
        <v>154436.4</v>
      </c>
      <c r="F22" s="11">
        <v>1560</v>
      </c>
      <c r="G22" s="11">
        <v>155996</v>
      </c>
      <c r="H22" s="28">
        <f t="shared" si="1"/>
        <v>155996.4</v>
      </c>
      <c r="I22" s="11">
        <v>154436.4</v>
      </c>
      <c r="J22" s="11">
        <v>1560</v>
      </c>
      <c r="K22" s="57"/>
      <c r="L22" s="11"/>
      <c r="M22" s="11"/>
      <c r="N22" s="11">
        <f t="shared" si="5"/>
        <v>6</v>
      </c>
      <c r="O22" s="11">
        <v>0</v>
      </c>
      <c r="P22" s="11">
        <v>0</v>
      </c>
      <c r="Q22" s="11">
        <v>6</v>
      </c>
      <c r="R22" s="11">
        <f t="shared" si="2"/>
        <v>0</v>
      </c>
      <c r="S22" s="11">
        <f t="shared" si="3"/>
        <v>0</v>
      </c>
      <c r="T22" s="11">
        <f t="shared" si="4"/>
        <v>100</v>
      </c>
      <c r="U22" s="11"/>
      <c r="V22" s="12"/>
    </row>
    <row r="23" spans="1:22" s="15" customFormat="1" ht="11.25" hidden="1" outlineLevel="1" x14ac:dyDescent="0.2">
      <c r="A23" s="10"/>
      <c r="B23" s="10"/>
      <c r="C23" s="59"/>
      <c r="D23" s="28"/>
      <c r="E23" s="11"/>
      <c r="F23" s="11"/>
      <c r="G23" s="11"/>
      <c r="H23" s="28"/>
      <c r="I23" s="11"/>
      <c r="J23" s="11"/>
      <c r="K23" s="57"/>
      <c r="L23" s="11"/>
      <c r="M23" s="11" t="s">
        <v>281</v>
      </c>
      <c r="N23" s="11">
        <f>N22+N21+N20+N19+N17+N16+N15+N14</f>
        <v>106</v>
      </c>
      <c r="O23" s="11">
        <f t="shared" ref="O23:T23" si="6">O22+O21+O20+O19+O17+O16+O15+O14</f>
        <v>23</v>
      </c>
      <c r="P23" s="11">
        <f t="shared" si="6"/>
        <v>20</v>
      </c>
      <c r="Q23" s="11">
        <f t="shared" si="6"/>
        <v>63</v>
      </c>
      <c r="R23" s="11">
        <f t="shared" si="6"/>
        <v>164.26739926739927</v>
      </c>
      <c r="S23" s="11">
        <f t="shared" si="6"/>
        <v>183.03571428571428</v>
      </c>
      <c r="T23" s="11">
        <f t="shared" si="6"/>
        <v>452.69688644688642</v>
      </c>
      <c r="U23" s="11"/>
      <c r="V23" s="12"/>
    </row>
    <row r="24" spans="1:22" s="14" customFormat="1" ht="31.5" hidden="1" outlineLevel="1" x14ac:dyDescent="0.2">
      <c r="A24" s="1" t="s">
        <v>134</v>
      </c>
      <c r="B24" s="1" t="s">
        <v>83</v>
      </c>
      <c r="C24" s="9" t="s">
        <v>40</v>
      </c>
      <c r="D24" s="2">
        <f t="shared" si="0"/>
        <v>1380261.2</v>
      </c>
      <c r="E24" s="2">
        <v>935382.9</v>
      </c>
      <c r="F24" s="2">
        <v>444878.3</v>
      </c>
      <c r="G24" s="2">
        <f>G25+G26+G27</f>
        <v>1380262.2866</v>
      </c>
      <c r="H24" s="2">
        <f t="shared" si="1"/>
        <v>1289915.6000000001</v>
      </c>
      <c r="I24" s="2">
        <v>924239</v>
      </c>
      <c r="J24" s="2">
        <v>365676.6</v>
      </c>
      <c r="K24" s="57">
        <f>H24/D24</f>
        <v>0.93454456301459476</v>
      </c>
      <c r="L24" s="2">
        <v>-336.85</v>
      </c>
      <c r="M24" s="63" t="s">
        <v>284</v>
      </c>
      <c r="N24" s="2">
        <f>O24+P24+Q24</f>
        <v>3</v>
      </c>
      <c r="O24" s="2">
        <v>0</v>
      </c>
      <c r="P24" s="2">
        <v>2</v>
      </c>
      <c r="Q24" s="2">
        <v>1</v>
      </c>
      <c r="R24" s="2">
        <f>O24/N24*100</f>
        <v>0</v>
      </c>
      <c r="S24" s="2">
        <f>P24/N24*100</f>
        <v>66.666666666666657</v>
      </c>
      <c r="T24" s="2">
        <f>Q24/N24*100</f>
        <v>33.333333333333329</v>
      </c>
      <c r="U24" s="2"/>
      <c r="V24" s="3"/>
    </row>
    <row r="25" spans="1:22" s="15" customFormat="1" ht="45" hidden="1" outlineLevel="1" x14ac:dyDescent="0.2">
      <c r="A25" s="10" t="s">
        <v>171</v>
      </c>
      <c r="B25" s="10" t="s">
        <v>84</v>
      </c>
      <c r="C25" s="67"/>
      <c r="D25" s="11">
        <f t="shared" si="0"/>
        <v>80181.900000000009</v>
      </c>
      <c r="E25" s="11">
        <v>76172.800000000003</v>
      </c>
      <c r="F25" s="11">
        <v>4009.1</v>
      </c>
      <c r="G25" s="11">
        <v>80181.894740000003</v>
      </c>
      <c r="H25" s="11">
        <f t="shared" si="1"/>
        <v>80181.900000000009</v>
      </c>
      <c r="I25" s="11">
        <v>76172.800000000003</v>
      </c>
      <c r="J25" s="11">
        <v>4009.1</v>
      </c>
      <c r="K25" s="57"/>
      <c r="L25" s="11"/>
      <c r="M25" s="11"/>
      <c r="N25" s="11">
        <f>O25+P25+Q25</f>
        <v>1</v>
      </c>
      <c r="O25" s="11">
        <v>0</v>
      </c>
      <c r="P25" s="11">
        <v>0</v>
      </c>
      <c r="Q25" s="11">
        <v>1</v>
      </c>
      <c r="R25" s="11">
        <f>O25/N25*100</f>
        <v>0</v>
      </c>
      <c r="S25" s="11">
        <f>P25/N25*100</f>
        <v>0</v>
      </c>
      <c r="T25" s="11">
        <f>Q25/N25*100</f>
        <v>100</v>
      </c>
      <c r="U25" s="11"/>
      <c r="V25" s="12"/>
    </row>
    <row r="26" spans="1:22" s="15" customFormat="1" ht="45" hidden="1" outlineLevel="1" x14ac:dyDescent="0.2">
      <c r="A26" s="10" t="s">
        <v>172</v>
      </c>
      <c r="B26" s="10" t="s">
        <v>85</v>
      </c>
      <c r="C26" s="69"/>
      <c r="D26" s="11">
        <f t="shared" si="0"/>
        <v>806</v>
      </c>
      <c r="E26" s="11">
        <v>766</v>
      </c>
      <c r="F26" s="11">
        <v>40</v>
      </c>
      <c r="G26" s="11">
        <v>805.78525999999999</v>
      </c>
      <c r="H26" s="11">
        <f t="shared" si="1"/>
        <v>775</v>
      </c>
      <c r="I26" s="11">
        <v>736</v>
      </c>
      <c r="J26" s="11">
        <v>39</v>
      </c>
      <c r="K26" s="57"/>
      <c r="L26" s="11"/>
      <c r="M26" s="11"/>
      <c r="N26" s="11">
        <f>O26+P26+Q26</f>
        <v>2</v>
      </c>
      <c r="O26" s="11">
        <v>1</v>
      </c>
      <c r="P26" s="11">
        <v>1</v>
      </c>
      <c r="Q26" s="11">
        <v>0</v>
      </c>
      <c r="R26" s="11">
        <f>O26/N26*100</f>
        <v>50</v>
      </c>
      <c r="S26" s="11">
        <f>P26/N26*100</f>
        <v>50</v>
      </c>
      <c r="T26" s="11">
        <f>Q26/N26*100</f>
        <v>0</v>
      </c>
      <c r="U26" s="11"/>
      <c r="V26" s="12"/>
    </row>
    <row r="27" spans="1:22" s="15" customFormat="1" ht="33.75" hidden="1" outlineLevel="1" x14ac:dyDescent="0.2">
      <c r="A27" s="10" t="s">
        <v>173</v>
      </c>
      <c r="B27" s="10" t="s">
        <v>86</v>
      </c>
      <c r="C27" s="68"/>
      <c r="D27" s="11">
        <f t="shared" si="0"/>
        <v>1299273.3</v>
      </c>
      <c r="E27" s="11">
        <v>858444.1</v>
      </c>
      <c r="F27" s="11">
        <v>440829.2</v>
      </c>
      <c r="G27" s="11">
        <v>1299274.6066000001</v>
      </c>
      <c r="H27" s="11">
        <f t="shared" si="1"/>
        <v>1208958.7</v>
      </c>
      <c r="I27" s="11">
        <v>847330.2</v>
      </c>
      <c r="J27" s="11">
        <v>361628.5</v>
      </c>
      <c r="K27" s="57"/>
      <c r="L27" s="11"/>
      <c r="M27" s="11"/>
      <c r="N27" s="11">
        <f>O27+P27+Q27</f>
        <v>5</v>
      </c>
      <c r="O27" s="11">
        <v>4</v>
      </c>
      <c r="P27" s="11">
        <v>1</v>
      </c>
      <c r="Q27" s="11">
        <v>0</v>
      </c>
      <c r="R27" s="11">
        <f>O27/N27*100</f>
        <v>80</v>
      </c>
      <c r="S27" s="11">
        <f>P27/N27*100</f>
        <v>20</v>
      </c>
      <c r="T27" s="11">
        <f>Q27/N27*100</f>
        <v>0</v>
      </c>
      <c r="U27" s="11"/>
      <c r="V27" s="12"/>
    </row>
    <row r="28" spans="1:22" s="15" customFormat="1" ht="11.25" hidden="1" outlineLevel="1" x14ac:dyDescent="0.2">
      <c r="A28" s="10"/>
      <c r="B28" s="10"/>
      <c r="C28" s="59"/>
      <c r="D28" s="11"/>
      <c r="E28" s="11"/>
      <c r="F28" s="11"/>
      <c r="G28" s="11"/>
      <c r="H28" s="11"/>
      <c r="I28" s="11"/>
      <c r="J28" s="11"/>
      <c r="K28" s="57"/>
      <c r="L28" s="11"/>
      <c r="M28" s="11" t="s">
        <v>281</v>
      </c>
      <c r="N28" s="11">
        <f>N27+N26+N25+N24</f>
        <v>11</v>
      </c>
      <c r="O28" s="11">
        <f t="shared" ref="O28:T28" si="7">O27+O26+O25+O24</f>
        <v>5</v>
      </c>
      <c r="P28" s="11">
        <f t="shared" si="7"/>
        <v>4</v>
      </c>
      <c r="Q28" s="11">
        <f t="shared" si="7"/>
        <v>2</v>
      </c>
      <c r="R28" s="11">
        <f t="shared" si="7"/>
        <v>130</v>
      </c>
      <c r="S28" s="11">
        <f t="shared" si="7"/>
        <v>136.66666666666666</v>
      </c>
      <c r="T28" s="11">
        <f t="shared" si="7"/>
        <v>133.33333333333331</v>
      </c>
      <c r="U28" s="11"/>
      <c r="V28" s="12"/>
    </row>
    <row r="29" spans="1:22" s="16" customFormat="1" ht="63" hidden="1" outlineLevel="1" x14ac:dyDescent="0.2">
      <c r="A29" s="1" t="s">
        <v>135</v>
      </c>
      <c r="B29" s="1" t="s">
        <v>49</v>
      </c>
      <c r="C29" s="9" t="s">
        <v>50</v>
      </c>
      <c r="D29" s="2">
        <f t="shared" si="0"/>
        <v>10601835.730999999</v>
      </c>
      <c r="E29" s="2">
        <v>1117416.6000000001</v>
      </c>
      <c r="F29" s="2">
        <v>9484419.1309999991</v>
      </c>
      <c r="G29" s="2">
        <f>G30+G31+G32</f>
        <v>11208258.351</v>
      </c>
      <c r="H29" s="2">
        <f t="shared" si="1"/>
        <v>10537727.416999999</v>
      </c>
      <c r="I29" s="2">
        <v>1112736.591</v>
      </c>
      <c r="J29" s="2">
        <v>9424990.8259999994</v>
      </c>
      <c r="K29" s="57">
        <f>H29/D29</f>
        <v>0.99395309306552027</v>
      </c>
      <c r="L29" s="2">
        <v>-108.93</v>
      </c>
      <c r="M29" s="63" t="s">
        <v>282</v>
      </c>
      <c r="N29" s="2">
        <f>N30+N31+N32</f>
        <v>17</v>
      </c>
      <c r="O29" s="2">
        <f t="shared" ref="O29:T29" si="8">O30+O31+O32</f>
        <v>7</v>
      </c>
      <c r="P29" s="2">
        <f t="shared" si="8"/>
        <v>8</v>
      </c>
      <c r="Q29" s="2">
        <f t="shared" si="8"/>
        <v>2</v>
      </c>
      <c r="R29" s="2">
        <f t="shared" si="8"/>
        <v>63.636363636363633</v>
      </c>
      <c r="S29" s="2">
        <f t="shared" si="8"/>
        <v>218.18181818181819</v>
      </c>
      <c r="T29" s="2">
        <f t="shared" si="8"/>
        <v>18.181818181818183</v>
      </c>
      <c r="U29" s="2"/>
      <c r="V29" s="3"/>
    </row>
    <row r="30" spans="1:22" s="15" customFormat="1" ht="33.75" hidden="1" outlineLevel="1" x14ac:dyDescent="0.2">
      <c r="A30" s="10" t="s">
        <v>174</v>
      </c>
      <c r="B30" s="10" t="s">
        <v>51</v>
      </c>
      <c r="C30" s="67"/>
      <c r="D30" s="28">
        <f t="shared" si="0"/>
        <v>46028.6</v>
      </c>
      <c r="E30" s="11">
        <v>0</v>
      </c>
      <c r="F30" s="11">
        <v>46028.6</v>
      </c>
      <c r="G30" s="11">
        <v>46028.6</v>
      </c>
      <c r="H30" s="28">
        <f t="shared" si="1"/>
        <v>45377.974999999999</v>
      </c>
      <c r="I30" s="11">
        <v>0</v>
      </c>
      <c r="J30" s="11">
        <v>45377.974999999999</v>
      </c>
      <c r="K30" s="57"/>
      <c r="L30" s="11"/>
      <c r="M30" s="11"/>
      <c r="N30" s="11">
        <f>O30+P30+Q30</f>
        <v>3</v>
      </c>
      <c r="O30" s="11">
        <v>0</v>
      </c>
      <c r="P30" s="11">
        <v>3</v>
      </c>
      <c r="Q30" s="11">
        <v>0</v>
      </c>
      <c r="R30" s="11">
        <f>O30/N30*100</f>
        <v>0</v>
      </c>
      <c r="S30" s="11">
        <f>P30/N30*100</f>
        <v>100</v>
      </c>
      <c r="T30" s="11">
        <f>Q30/N30*100</f>
        <v>0</v>
      </c>
      <c r="U30" s="11"/>
      <c r="V30" s="12"/>
    </row>
    <row r="31" spans="1:22" s="15" customFormat="1" ht="22.5" hidden="1" outlineLevel="1" x14ac:dyDescent="0.2">
      <c r="A31" s="10" t="s">
        <v>175</v>
      </c>
      <c r="B31" s="10" t="s">
        <v>52</v>
      </c>
      <c r="C31" s="69"/>
      <c r="D31" s="28">
        <f t="shared" si="0"/>
        <v>134802</v>
      </c>
      <c r="E31" s="11">
        <v>0</v>
      </c>
      <c r="F31" s="11">
        <v>134802</v>
      </c>
      <c r="G31" s="11">
        <v>134802</v>
      </c>
      <c r="H31" s="28">
        <f t="shared" si="1"/>
        <v>111143.66800000001</v>
      </c>
      <c r="I31" s="11">
        <v>0</v>
      </c>
      <c r="J31" s="11">
        <v>111143.66800000001</v>
      </c>
      <c r="K31" s="57"/>
      <c r="L31" s="11"/>
      <c r="M31" s="11"/>
      <c r="N31" s="11">
        <f>O31+P31+Q31</f>
        <v>3</v>
      </c>
      <c r="O31" s="11">
        <v>0</v>
      </c>
      <c r="P31" s="11">
        <v>3</v>
      </c>
      <c r="Q31" s="11">
        <v>0</v>
      </c>
      <c r="R31" s="11">
        <f>O31/N31*100</f>
        <v>0</v>
      </c>
      <c r="S31" s="11">
        <f>P31/N31*100</f>
        <v>100</v>
      </c>
      <c r="T31" s="11">
        <f>Q31/N31*100</f>
        <v>0</v>
      </c>
      <c r="U31" s="11"/>
      <c r="V31" s="12"/>
    </row>
    <row r="32" spans="1:22" s="15" customFormat="1" ht="22.5" hidden="1" outlineLevel="1" x14ac:dyDescent="0.2">
      <c r="A32" s="10" t="s">
        <v>176</v>
      </c>
      <c r="B32" s="10" t="s">
        <v>53</v>
      </c>
      <c r="C32" s="68"/>
      <c r="D32" s="28">
        <f t="shared" si="0"/>
        <v>10421005.130999999</v>
      </c>
      <c r="E32" s="11">
        <v>1117416.6000000001</v>
      </c>
      <c r="F32" s="11">
        <v>9303588.5309999995</v>
      </c>
      <c r="G32" s="11">
        <v>11027427.751</v>
      </c>
      <c r="H32" s="28">
        <f t="shared" si="1"/>
        <v>10381205.774</v>
      </c>
      <c r="I32" s="11">
        <v>1112736.591</v>
      </c>
      <c r="J32" s="11">
        <v>9268469.1830000002</v>
      </c>
      <c r="K32" s="57"/>
      <c r="L32" s="11"/>
      <c r="M32" s="11"/>
      <c r="N32" s="11">
        <f>O32+P32+Q32</f>
        <v>11</v>
      </c>
      <c r="O32" s="11">
        <v>7</v>
      </c>
      <c r="P32" s="11">
        <v>2</v>
      </c>
      <c r="Q32" s="11">
        <v>2</v>
      </c>
      <c r="R32" s="11">
        <f>O32/N32*100</f>
        <v>63.636363636363633</v>
      </c>
      <c r="S32" s="11">
        <f>P32/N32*100</f>
        <v>18.181818181818183</v>
      </c>
      <c r="T32" s="11">
        <f>Q32/N32*100</f>
        <v>18.181818181818183</v>
      </c>
      <c r="U32" s="11"/>
      <c r="V32" s="12"/>
    </row>
    <row r="33" spans="1:22" s="14" customFormat="1" ht="73.5" hidden="1" outlineLevel="1" x14ac:dyDescent="0.2">
      <c r="A33" s="1" t="s">
        <v>136</v>
      </c>
      <c r="B33" s="1" t="s">
        <v>54</v>
      </c>
      <c r="C33" s="9" t="s">
        <v>55</v>
      </c>
      <c r="D33" s="2">
        <f t="shared" si="0"/>
        <v>1692921.2</v>
      </c>
      <c r="E33" s="2">
        <v>0</v>
      </c>
      <c r="F33" s="2">
        <v>1692921.2</v>
      </c>
      <c r="G33" s="2">
        <f>G34+G35+G36+G37</f>
        <v>1692921.3456299999</v>
      </c>
      <c r="H33" s="2">
        <f t="shared" si="1"/>
        <v>1606552.05</v>
      </c>
      <c r="I33" s="2">
        <v>0</v>
      </c>
      <c r="J33" s="2">
        <v>1606552.05</v>
      </c>
      <c r="K33" s="57">
        <f>H33/D33</f>
        <v>0.94898217944225638</v>
      </c>
      <c r="L33" s="2">
        <v>23.06</v>
      </c>
      <c r="M33" s="64" t="s">
        <v>283</v>
      </c>
      <c r="N33" s="2">
        <f>N34+N35+N36+N37</f>
        <v>10</v>
      </c>
      <c r="O33" s="2">
        <f>O36+O37</f>
        <v>2</v>
      </c>
      <c r="P33" s="2">
        <f>P34+P36+P37</f>
        <v>2</v>
      </c>
      <c r="Q33" s="2">
        <f>Q34+Q36+Q37</f>
        <v>4</v>
      </c>
      <c r="R33" s="2">
        <f>R34+R36+R37</f>
        <v>125</v>
      </c>
      <c r="S33" s="2">
        <f>S34+S36+S37</f>
        <v>75</v>
      </c>
      <c r="T33" s="2">
        <f>T34+T36+T37</f>
        <v>100</v>
      </c>
      <c r="U33" s="2"/>
      <c r="V33" s="3"/>
    </row>
    <row r="34" spans="1:22" s="15" customFormat="1" ht="45" hidden="1" outlineLevel="1" x14ac:dyDescent="0.2">
      <c r="A34" s="10" t="s">
        <v>177</v>
      </c>
      <c r="B34" s="10" t="s">
        <v>56</v>
      </c>
      <c r="C34" s="67"/>
      <c r="D34" s="28">
        <f t="shared" si="0"/>
        <v>225945.60000000001</v>
      </c>
      <c r="E34" s="11">
        <v>0</v>
      </c>
      <c r="F34" s="11">
        <v>225945.60000000001</v>
      </c>
      <c r="G34" s="11">
        <v>225945.68325</v>
      </c>
      <c r="H34" s="28">
        <f t="shared" si="1"/>
        <v>205443.4</v>
      </c>
      <c r="I34" s="11">
        <v>0</v>
      </c>
      <c r="J34" s="11">
        <v>205443.4</v>
      </c>
      <c r="K34" s="57"/>
      <c r="L34" s="11"/>
      <c r="M34" s="11"/>
      <c r="N34" s="11">
        <f>O34+P34+Q34</f>
        <v>4</v>
      </c>
      <c r="O34" s="11">
        <v>2</v>
      </c>
      <c r="P34" s="11">
        <v>0</v>
      </c>
      <c r="Q34" s="11">
        <v>2</v>
      </c>
      <c r="R34" s="2">
        <f>O34/N34*100</f>
        <v>50</v>
      </c>
      <c r="S34" s="2">
        <f>P34/N34*100</f>
        <v>0</v>
      </c>
      <c r="T34" s="2">
        <f>Q34/N34*100</f>
        <v>50</v>
      </c>
      <c r="U34" s="11"/>
      <c r="V34" s="12"/>
    </row>
    <row r="35" spans="1:22" s="15" customFormat="1" ht="56.25" hidden="1" outlineLevel="1" x14ac:dyDescent="0.2">
      <c r="A35" s="10" t="s">
        <v>178</v>
      </c>
      <c r="B35" s="10" t="s">
        <v>57</v>
      </c>
      <c r="C35" s="69"/>
      <c r="D35" s="28">
        <f t="shared" si="0"/>
        <v>98021</v>
      </c>
      <c r="E35" s="11">
        <v>0</v>
      </c>
      <c r="F35" s="11">
        <v>98021</v>
      </c>
      <c r="G35" s="11">
        <v>98021</v>
      </c>
      <c r="H35" s="28">
        <f t="shared" si="1"/>
        <v>98018</v>
      </c>
      <c r="I35" s="11">
        <v>0</v>
      </c>
      <c r="J35" s="11">
        <v>98018</v>
      </c>
      <c r="K35" s="57"/>
      <c r="L35" s="11"/>
      <c r="M35" s="11"/>
      <c r="N35" s="11"/>
      <c r="O35" s="11"/>
      <c r="P35" s="11"/>
      <c r="Q35" s="11"/>
      <c r="R35" s="2"/>
      <c r="S35" s="2"/>
      <c r="T35" s="2"/>
      <c r="U35" s="11"/>
      <c r="V35" s="12"/>
    </row>
    <row r="36" spans="1:22" s="15" customFormat="1" ht="45" hidden="1" outlineLevel="1" x14ac:dyDescent="0.2">
      <c r="A36" s="10" t="s">
        <v>179</v>
      </c>
      <c r="B36" s="10" t="s">
        <v>58</v>
      </c>
      <c r="C36" s="69"/>
      <c r="D36" s="28">
        <f t="shared" si="0"/>
        <v>384258.6</v>
      </c>
      <c r="E36" s="11">
        <v>0</v>
      </c>
      <c r="F36" s="11">
        <v>384258.6</v>
      </c>
      <c r="G36" s="11">
        <v>384258.6</v>
      </c>
      <c r="H36" s="28">
        <f t="shared" si="1"/>
        <v>341991</v>
      </c>
      <c r="I36" s="11">
        <v>0</v>
      </c>
      <c r="J36" s="11">
        <v>341991</v>
      </c>
      <c r="K36" s="57"/>
      <c r="L36" s="11"/>
      <c r="M36" s="11"/>
      <c r="N36" s="11">
        <f t="shared" ref="N36:N44" si="9">O36+P36+Q36</f>
        <v>4</v>
      </c>
      <c r="O36" s="11">
        <v>1</v>
      </c>
      <c r="P36" s="11">
        <v>1</v>
      </c>
      <c r="Q36" s="11">
        <v>2</v>
      </c>
      <c r="R36" s="2">
        <f t="shared" ref="R36:R44" si="10">O36/N36*100</f>
        <v>25</v>
      </c>
      <c r="S36" s="2">
        <f t="shared" ref="S36:S44" si="11">P36/N36*100</f>
        <v>25</v>
      </c>
      <c r="T36" s="2">
        <f t="shared" ref="T36:T44" si="12">Q36/N36*100</f>
        <v>50</v>
      </c>
      <c r="U36" s="11"/>
      <c r="V36" s="12"/>
    </row>
    <row r="37" spans="1:22" s="15" customFormat="1" ht="33.75" hidden="1" outlineLevel="1" x14ac:dyDescent="0.2">
      <c r="A37" s="10" t="s">
        <v>180</v>
      </c>
      <c r="B37" s="10" t="s">
        <v>51</v>
      </c>
      <c r="C37" s="68"/>
      <c r="D37" s="28">
        <f t="shared" si="0"/>
        <v>984696</v>
      </c>
      <c r="E37" s="11">
        <v>0</v>
      </c>
      <c r="F37" s="11">
        <v>984696</v>
      </c>
      <c r="G37" s="11">
        <v>984696.06238000002</v>
      </c>
      <c r="H37" s="28">
        <f t="shared" si="1"/>
        <v>961099.65</v>
      </c>
      <c r="I37" s="11">
        <v>0</v>
      </c>
      <c r="J37" s="11">
        <v>961099.65</v>
      </c>
      <c r="K37" s="57"/>
      <c r="L37" s="11"/>
      <c r="M37" s="11"/>
      <c r="N37" s="11">
        <f t="shared" si="9"/>
        <v>2</v>
      </c>
      <c r="O37" s="11">
        <v>1</v>
      </c>
      <c r="P37" s="11">
        <v>1</v>
      </c>
      <c r="Q37" s="11">
        <v>0</v>
      </c>
      <c r="R37" s="2">
        <f t="shared" si="10"/>
        <v>50</v>
      </c>
      <c r="S37" s="2">
        <f t="shared" si="11"/>
        <v>50</v>
      </c>
      <c r="T37" s="2">
        <f t="shared" si="12"/>
        <v>0</v>
      </c>
      <c r="U37" s="11"/>
      <c r="V37" s="12"/>
    </row>
    <row r="38" spans="1:22" s="14" customFormat="1" ht="126" hidden="1" outlineLevel="1" x14ac:dyDescent="0.2">
      <c r="A38" s="1" t="s">
        <v>137</v>
      </c>
      <c r="B38" s="1" t="s">
        <v>59</v>
      </c>
      <c r="C38" s="13" t="s">
        <v>60</v>
      </c>
      <c r="D38" s="2">
        <f t="shared" si="0"/>
        <v>928066.28</v>
      </c>
      <c r="E38" s="2">
        <v>636259.69999999995</v>
      </c>
      <c r="F38" s="2">
        <v>291806.58</v>
      </c>
      <c r="G38" s="2">
        <v>928066.28778999997</v>
      </c>
      <c r="H38" s="2">
        <f t="shared" si="1"/>
        <v>709868.5</v>
      </c>
      <c r="I38" s="2">
        <v>435206.26</v>
      </c>
      <c r="J38" s="2">
        <v>274662.24</v>
      </c>
      <c r="K38" s="57">
        <f>H38/D38</f>
        <v>0.76488987402925568</v>
      </c>
      <c r="L38" s="2">
        <v>-9</v>
      </c>
      <c r="M38" s="63" t="s">
        <v>282</v>
      </c>
      <c r="N38" s="11">
        <f t="shared" si="9"/>
        <v>6</v>
      </c>
      <c r="O38" s="2">
        <v>1</v>
      </c>
      <c r="P38" s="2">
        <v>5</v>
      </c>
      <c r="Q38" s="2">
        <v>0</v>
      </c>
      <c r="R38" s="2">
        <f t="shared" si="10"/>
        <v>16.666666666666664</v>
      </c>
      <c r="S38" s="2">
        <f t="shared" si="11"/>
        <v>83.333333333333343</v>
      </c>
      <c r="T38" s="2">
        <f t="shared" si="12"/>
        <v>0</v>
      </c>
      <c r="U38" s="2"/>
      <c r="V38" s="3"/>
    </row>
    <row r="39" spans="1:22" s="14" customFormat="1" ht="21" hidden="1" outlineLevel="1" x14ac:dyDescent="0.2">
      <c r="A39" s="1" t="s">
        <v>138</v>
      </c>
      <c r="B39" s="1" t="s">
        <v>61</v>
      </c>
      <c r="C39" s="9" t="s">
        <v>62</v>
      </c>
      <c r="D39" s="2">
        <f t="shared" si="0"/>
        <v>460970</v>
      </c>
      <c r="E39" s="2">
        <v>60840</v>
      </c>
      <c r="F39" s="2">
        <v>400130</v>
      </c>
      <c r="G39" s="2">
        <f>G40+G41+G42+G43+G44+G45+G46</f>
        <v>460973.39899999998</v>
      </c>
      <c r="H39" s="2">
        <f t="shared" si="1"/>
        <v>460780</v>
      </c>
      <c r="I39" s="2">
        <v>60840</v>
      </c>
      <c r="J39" s="2">
        <v>399940</v>
      </c>
      <c r="K39" s="57">
        <f>H39/D39</f>
        <v>0.99958782567195259</v>
      </c>
      <c r="L39" s="2">
        <v>182.71</v>
      </c>
      <c r="M39" s="64" t="s">
        <v>283</v>
      </c>
      <c r="N39" s="11">
        <f>N40+N41+N42+N43+N44</f>
        <v>21</v>
      </c>
      <c r="O39" s="11">
        <f t="shared" ref="O39:T39" si="13">O40+O41+O42+O43+O44</f>
        <v>2</v>
      </c>
      <c r="P39" s="11">
        <f t="shared" si="13"/>
        <v>14</v>
      </c>
      <c r="Q39" s="11">
        <f t="shared" si="13"/>
        <v>5</v>
      </c>
      <c r="R39" s="11">
        <f t="shared" si="13"/>
        <v>40</v>
      </c>
      <c r="S39" s="11">
        <f t="shared" si="13"/>
        <v>326.66666666666663</v>
      </c>
      <c r="T39" s="11">
        <f t="shared" si="13"/>
        <v>133.33333333333331</v>
      </c>
      <c r="U39" s="2"/>
      <c r="V39" s="3"/>
    </row>
    <row r="40" spans="1:22" s="15" customFormat="1" ht="56.25" hidden="1" outlineLevel="1" x14ac:dyDescent="0.2">
      <c r="A40" s="10" t="s">
        <v>181</v>
      </c>
      <c r="B40" s="10" t="s">
        <v>63</v>
      </c>
      <c r="C40" s="67"/>
      <c r="D40" s="28">
        <f t="shared" si="0"/>
        <v>23110</v>
      </c>
      <c r="E40" s="11">
        <v>120</v>
      </c>
      <c r="F40" s="11">
        <v>22990</v>
      </c>
      <c r="G40" s="11">
        <v>23110.1</v>
      </c>
      <c r="H40" s="28">
        <f t="shared" si="1"/>
        <v>23110</v>
      </c>
      <c r="I40" s="11">
        <v>120</v>
      </c>
      <c r="J40" s="11">
        <v>22990</v>
      </c>
      <c r="K40" s="57"/>
      <c r="L40" s="11"/>
      <c r="M40" s="11"/>
      <c r="N40" s="11">
        <f t="shared" si="9"/>
        <v>3</v>
      </c>
      <c r="O40" s="11">
        <v>0</v>
      </c>
      <c r="P40" s="11">
        <v>1</v>
      </c>
      <c r="Q40" s="11">
        <v>2</v>
      </c>
      <c r="R40" s="2">
        <f t="shared" si="10"/>
        <v>0</v>
      </c>
      <c r="S40" s="2">
        <f t="shared" si="11"/>
        <v>33.333333333333329</v>
      </c>
      <c r="T40" s="2">
        <f t="shared" si="12"/>
        <v>66.666666666666657</v>
      </c>
      <c r="U40" s="11"/>
      <c r="V40" s="12"/>
    </row>
    <row r="41" spans="1:22" s="15" customFormat="1" ht="33.75" hidden="1" outlineLevel="1" x14ac:dyDescent="0.2">
      <c r="A41" s="10" t="s">
        <v>182</v>
      </c>
      <c r="B41" s="10" t="s">
        <v>64</v>
      </c>
      <c r="C41" s="69"/>
      <c r="D41" s="28">
        <f t="shared" si="0"/>
        <v>3500</v>
      </c>
      <c r="E41" s="11">
        <v>0</v>
      </c>
      <c r="F41" s="11">
        <v>3500</v>
      </c>
      <c r="G41" s="11">
        <v>3500</v>
      </c>
      <c r="H41" s="28">
        <f t="shared" si="1"/>
        <v>3500</v>
      </c>
      <c r="I41" s="11">
        <v>0</v>
      </c>
      <c r="J41" s="11">
        <v>3500</v>
      </c>
      <c r="K41" s="57"/>
      <c r="L41" s="11"/>
      <c r="M41" s="11"/>
      <c r="N41" s="11">
        <f t="shared" si="9"/>
        <v>4</v>
      </c>
      <c r="O41" s="11">
        <v>0</v>
      </c>
      <c r="P41" s="11">
        <v>2</v>
      </c>
      <c r="Q41" s="11">
        <v>2</v>
      </c>
      <c r="R41" s="11">
        <f t="shared" si="10"/>
        <v>0</v>
      </c>
      <c r="S41" s="11">
        <f t="shared" si="11"/>
        <v>50</v>
      </c>
      <c r="T41" s="11">
        <f t="shared" si="12"/>
        <v>50</v>
      </c>
      <c r="U41" s="11"/>
      <c r="V41" s="12"/>
    </row>
    <row r="42" spans="1:22" s="15" customFormat="1" ht="45" hidden="1" outlineLevel="1" x14ac:dyDescent="0.2">
      <c r="A42" s="10" t="s">
        <v>183</v>
      </c>
      <c r="B42" s="10" t="s">
        <v>65</v>
      </c>
      <c r="C42" s="69"/>
      <c r="D42" s="28">
        <f t="shared" si="0"/>
        <v>1000</v>
      </c>
      <c r="E42" s="11">
        <v>0</v>
      </c>
      <c r="F42" s="11">
        <v>1000</v>
      </c>
      <c r="G42" s="11">
        <v>1000</v>
      </c>
      <c r="H42" s="28">
        <f t="shared" si="1"/>
        <v>1000</v>
      </c>
      <c r="I42" s="11">
        <v>0</v>
      </c>
      <c r="J42" s="11">
        <v>1000</v>
      </c>
      <c r="K42" s="57"/>
      <c r="L42" s="11"/>
      <c r="M42" s="11"/>
      <c r="N42" s="11">
        <f t="shared" si="9"/>
        <v>3</v>
      </c>
      <c r="O42" s="11">
        <v>0</v>
      </c>
      <c r="P42" s="11">
        <v>3</v>
      </c>
      <c r="Q42" s="11">
        <v>0</v>
      </c>
      <c r="R42" s="11">
        <f t="shared" si="10"/>
        <v>0</v>
      </c>
      <c r="S42" s="11">
        <f t="shared" si="11"/>
        <v>100</v>
      </c>
      <c r="T42" s="11">
        <f t="shared" si="12"/>
        <v>0</v>
      </c>
      <c r="U42" s="11"/>
      <c r="V42" s="12"/>
    </row>
    <row r="43" spans="1:22" s="15" customFormat="1" ht="56.25" hidden="1" outlineLevel="1" x14ac:dyDescent="0.2">
      <c r="A43" s="10" t="s">
        <v>184</v>
      </c>
      <c r="B43" s="10" t="s">
        <v>66</v>
      </c>
      <c r="C43" s="69"/>
      <c r="D43" s="28">
        <f t="shared" si="0"/>
        <v>42580</v>
      </c>
      <c r="E43" s="11">
        <v>0</v>
      </c>
      <c r="F43" s="11">
        <v>42580</v>
      </c>
      <c r="G43" s="11">
        <v>42577.076000000001</v>
      </c>
      <c r="H43" s="28">
        <f t="shared" si="1"/>
        <v>42580</v>
      </c>
      <c r="I43" s="11">
        <v>0</v>
      </c>
      <c r="J43" s="11">
        <v>42580</v>
      </c>
      <c r="K43" s="57"/>
      <c r="L43" s="11"/>
      <c r="M43" s="11"/>
      <c r="N43" s="11">
        <f t="shared" si="9"/>
        <v>6</v>
      </c>
      <c r="O43" s="11">
        <v>0</v>
      </c>
      <c r="P43" s="11">
        <v>5</v>
      </c>
      <c r="Q43" s="11">
        <v>1</v>
      </c>
      <c r="R43" s="11">
        <f t="shared" si="10"/>
        <v>0</v>
      </c>
      <c r="S43" s="11">
        <f t="shared" si="11"/>
        <v>83.333333333333343</v>
      </c>
      <c r="T43" s="11">
        <f t="shared" si="12"/>
        <v>16.666666666666664</v>
      </c>
      <c r="U43" s="11"/>
      <c r="V43" s="12"/>
    </row>
    <row r="44" spans="1:22" s="15" customFormat="1" ht="33.75" hidden="1" outlineLevel="1" x14ac:dyDescent="0.2">
      <c r="A44" s="10" t="s">
        <v>185</v>
      </c>
      <c r="B44" s="10" t="s">
        <v>67</v>
      </c>
      <c r="C44" s="69"/>
      <c r="D44" s="28">
        <f t="shared" si="0"/>
        <v>218380</v>
      </c>
      <c r="E44" s="11">
        <v>44440</v>
      </c>
      <c r="F44" s="11">
        <v>173940</v>
      </c>
      <c r="G44" s="11">
        <v>218381.99</v>
      </c>
      <c r="H44" s="28">
        <f t="shared" si="1"/>
        <v>218350</v>
      </c>
      <c r="I44" s="11">
        <v>44440</v>
      </c>
      <c r="J44" s="11">
        <v>173910</v>
      </c>
      <c r="K44" s="57"/>
      <c r="L44" s="11"/>
      <c r="M44" s="11"/>
      <c r="N44" s="11">
        <f t="shared" si="9"/>
        <v>5</v>
      </c>
      <c r="O44" s="11">
        <v>2</v>
      </c>
      <c r="P44" s="11">
        <v>3</v>
      </c>
      <c r="Q44" s="11">
        <v>0</v>
      </c>
      <c r="R44" s="11">
        <f t="shared" si="10"/>
        <v>40</v>
      </c>
      <c r="S44" s="11">
        <f t="shared" si="11"/>
        <v>60</v>
      </c>
      <c r="T44" s="11">
        <f t="shared" si="12"/>
        <v>0</v>
      </c>
      <c r="U44" s="11"/>
      <c r="V44" s="12"/>
    </row>
    <row r="45" spans="1:22" s="15" customFormat="1" ht="45" hidden="1" outlineLevel="1" x14ac:dyDescent="0.2">
      <c r="A45" s="10" t="s">
        <v>186</v>
      </c>
      <c r="B45" s="10" t="s">
        <v>68</v>
      </c>
      <c r="C45" s="69"/>
      <c r="D45" s="28">
        <f t="shared" si="0"/>
        <v>172110</v>
      </c>
      <c r="E45" s="11">
        <v>16280</v>
      </c>
      <c r="F45" s="11">
        <v>155830</v>
      </c>
      <c r="G45" s="11">
        <v>172114.23300000001</v>
      </c>
      <c r="H45" s="28">
        <f t="shared" si="1"/>
        <v>172110</v>
      </c>
      <c r="I45" s="11">
        <v>16280</v>
      </c>
      <c r="J45" s="11">
        <v>155830</v>
      </c>
      <c r="K45" s="57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2"/>
    </row>
    <row r="46" spans="1:22" s="15" customFormat="1" ht="45" hidden="1" outlineLevel="1" x14ac:dyDescent="0.2">
      <c r="A46" s="10" t="s">
        <v>187</v>
      </c>
      <c r="B46" s="10" t="s">
        <v>69</v>
      </c>
      <c r="C46" s="68"/>
      <c r="D46" s="28">
        <f t="shared" si="0"/>
        <v>290</v>
      </c>
      <c r="E46" s="11">
        <v>0</v>
      </c>
      <c r="F46" s="11">
        <v>290</v>
      </c>
      <c r="G46" s="11">
        <v>290</v>
      </c>
      <c r="H46" s="28">
        <f t="shared" si="1"/>
        <v>130</v>
      </c>
      <c r="I46" s="11">
        <v>0</v>
      </c>
      <c r="J46" s="11">
        <v>130</v>
      </c>
      <c r="K46" s="57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2"/>
    </row>
    <row r="47" spans="1:22" s="14" customFormat="1" ht="21" hidden="1" outlineLevel="1" x14ac:dyDescent="0.2">
      <c r="A47" s="1" t="s">
        <v>139</v>
      </c>
      <c r="B47" s="1" t="s">
        <v>70</v>
      </c>
      <c r="C47" s="9" t="s">
        <v>62</v>
      </c>
      <c r="D47" s="2">
        <f t="shared" si="0"/>
        <v>51560</v>
      </c>
      <c r="E47" s="2">
        <v>0</v>
      </c>
      <c r="F47" s="2">
        <v>51560</v>
      </c>
      <c r="G47" s="2">
        <v>51560</v>
      </c>
      <c r="H47" s="2">
        <f t="shared" si="1"/>
        <v>51560</v>
      </c>
      <c r="I47" s="2">
        <v>0</v>
      </c>
      <c r="J47" s="2">
        <v>51560</v>
      </c>
      <c r="K47" s="57">
        <f>H47/D47</f>
        <v>1</v>
      </c>
      <c r="L47" s="2">
        <v>243.39</v>
      </c>
      <c r="M47" s="64" t="s">
        <v>283</v>
      </c>
      <c r="N47" s="2">
        <f>O47+P47+Q47</f>
        <v>10</v>
      </c>
      <c r="O47" s="2">
        <v>0</v>
      </c>
      <c r="P47" s="2">
        <v>2</v>
      </c>
      <c r="Q47" s="2">
        <v>8</v>
      </c>
      <c r="R47" s="2">
        <f>O47/N47*100</f>
        <v>0</v>
      </c>
      <c r="S47" s="2">
        <f>P47/N47*100</f>
        <v>20</v>
      </c>
      <c r="T47" s="2">
        <f>Q47/N47*100</f>
        <v>80</v>
      </c>
      <c r="U47" s="2"/>
      <c r="V47" s="3"/>
    </row>
    <row r="48" spans="1:22" s="14" customFormat="1" ht="63" hidden="1" outlineLevel="1" x14ac:dyDescent="0.2">
      <c r="A48" s="1" t="s">
        <v>140</v>
      </c>
      <c r="B48" s="1" t="s">
        <v>71</v>
      </c>
      <c r="C48" s="9" t="s">
        <v>72</v>
      </c>
      <c r="D48" s="2">
        <f t="shared" si="0"/>
        <v>14404.4</v>
      </c>
      <c r="E48" s="2">
        <v>0</v>
      </c>
      <c r="F48" s="2">
        <v>14404.4</v>
      </c>
      <c r="G48" s="2">
        <v>14404.4</v>
      </c>
      <c r="H48" s="2">
        <f t="shared" si="1"/>
        <v>10360.81</v>
      </c>
      <c r="I48" s="2">
        <v>0</v>
      </c>
      <c r="J48" s="2">
        <v>10360.81</v>
      </c>
      <c r="K48" s="57">
        <f>H48/D48</f>
        <v>0.71928091416511619</v>
      </c>
      <c r="L48" s="2">
        <v>-12.5</v>
      </c>
      <c r="M48" s="63" t="s">
        <v>282</v>
      </c>
      <c r="N48" s="2">
        <f>O48+P48+Q48</f>
        <v>2</v>
      </c>
      <c r="O48" s="2">
        <v>1</v>
      </c>
      <c r="P48" s="2">
        <v>1</v>
      </c>
      <c r="Q48" s="2">
        <v>0</v>
      </c>
      <c r="R48" s="2">
        <f>O48/N48*100</f>
        <v>50</v>
      </c>
      <c r="S48" s="2">
        <f>P48/N48*100</f>
        <v>50</v>
      </c>
      <c r="T48" s="2">
        <f>Q48/N48*100</f>
        <v>0</v>
      </c>
      <c r="U48" s="2"/>
      <c r="V48" s="3"/>
    </row>
    <row r="49" spans="1:22" s="14" customFormat="1" ht="31.5" hidden="1" outlineLevel="1" x14ac:dyDescent="0.2">
      <c r="A49" s="1" t="s">
        <v>141</v>
      </c>
      <c r="B49" s="1" t="s">
        <v>73</v>
      </c>
      <c r="C49" s="9" t="s">
        <v>74</v>
      </c>
      <c r="D49" s="2">
        <f t="shared" si="0"/>
        <v>256370</v>
      </c>
      <c r="E49" s="2">
        <v>40000</v>
      </c>
      <c r="F49" s="2">
        <v>216370</v>
      </c>
      <c r="G49" s="2">
        <v>256371.42903999999</v>
      </c>
      <c r="H49" s="2">
        <f t="shared" si="1"/>
        <v>235960</v>
      </c>
      <c r="I49" s="2">
        <v>34420</v>
      </c>
      <c r="J49" s="2">
        <v>201540</v>
      </c>
      <c r="K49" s="57">
        <f>H49/D49</f>
        <v>0.92038850099465619</v>
      </c>
      <c r="L49" s="2">
        <v>-3.18</v>
      </c>
      <c r="M49" s="63" t="s">
        <v>282</v>
      </c>
      <c r="N49" s="2">
        <f>O49+P49+Q49</f>
        <v>6</v>
      </c>
      <c r="O49" s="2">
        <v>1</v>
      </c>
      <c r="P49" s="2">
        <v>4</v>
      </c>
      <c r="Q49" s="2">
        <v>1</v>
      </c>
      <c r="R49" s="2">
        <f>O49/N49*100</f>
        <v>16.666666666666664</v>
      </c>
      <c r="S49" s="2">
        <f>P49/N49*100</f>
        <v>66.666666666666657</v>
      </c>
      <c r="T49" s="2">
        <f>Q49/N49*100</f>
        <v>16.666666666666664</v>
      </c>
      <c r="U49" s="2"/>
      <c r="V49" s="3"/>
    </row>
    <row r="50" spans="1:22" s="14" customFormat="1" ht="42" hidden="1" outlineLevel="1" x14ac:dyDescent="0.2">
      <c r="A50" s="1" t="s">
        <v>142</v>
      </c>
      <c r="B50" s="1" t="s">
        <v>75</v>
      </c>
      <c r="C50" s="9" t="s">
        <v>76</v>
      </c>
      <c r="D50" s="2">
        <f t="shared" si="0"/>
        <v>172005.166</v>
      </c>
      <c r="E50" s="2">
        <v>4590.3</v>
      </c>
      <c r="F50" s="2">
        <v>167414.86600000001</v>
      </c>
      <c r="G50" s="2">
        <v>173444.7</v>
      </c>
      <c r="H50" s="2">
        <f t="shared" si="1"/>
        <v>119609.60000000001</v>
      </c>
      <c r="I50" s="2">
        <v>3802</v>
      </c>
      <c r="J50" s="2">
        <v>115807.6</v>
      </c>
      <c r="K50" s="57">
        <f>H50/D50</f>
        <v>0.69538376539225577</v>
      </c>
      <c r="L50" s="2">
        <v>-980.55</v>
      </c>
      <c r="M50" s="63" t="s">
        <v>282</v>
      </c>
      <c r="N50" s="2">
        <f>O50+P50+Q50</f>
        <v>28</v>
      </c>
      <c r="O50" s="2">
        <v>13</v>
      </c>
      <c r="P50" s="2">
        <v>12</v>
      </c>
      <c r="Q50" s="2">
        <v>3</v>
      </c>
      <c r="R50" s="2">
        <f>O50/N50*100</f>
        <v>46.428571428571431</v>
      </c>
      <c r="S50" s="2">
        <f>P50/N50*100</f>
        <v>42.857142857142854</v>
      </c>
      <c r="T50" s="2">
        <f>Q50/N50*100</f>
        <v>10.714285714285714</v>
      </c>
      <c r="U50" s="2"/>
      <c r="V50" s="3"/>
    </row>
    <row r="51" spans="1:22" s="14" customFormat="1" ht="31.5" hidden="1" outlineLevel="1" x14ac:dyDescent="0.2">
      <c r="A51" s="1" t="s">
        <v>143</v>
      </c>
      <c r="B51" s="1" t="s">
        <v>77</v>
      </c>
      <c r="C51" s="9" t="s">
        <v>76</v>
      </c>
      <c r="D51" s="2">
        <f t="shared" si="0"/>
        <v>426899.80000000005</v>
      </c>
      <c r="E51" s="2">
        <v>0</v>
      </c>
      <c r="F51" s="2">
        <v>426899.80000000005</v>
      </c>
      <c r="G51" s="2">
        <f>G52+G53</f>
        <v>451350.30000000005</v>
      </c>
      <c r="H51" s="2">
        <f t="shared" si="1"/>
        <v>426899.80000000005</v>
      </c>
      <c r="I51" s="2">
        <v>0</v>
      </c>
      <c r="J51" s="2">
        <v>426899.80000000005</v>
      </c>
      <c r="K51" s="57">
        <f>H51/D51</f>
        <v>1</v>
      </c>
      <c r="L51" s="2">
        <v>-170.24</v>
      </c>
      <c r="M51" s="63" t="s">
        <v>282</v>
      </c>
      <c r="N51" s="2">
        <f>N52+N53</f>
        <v>20</v>
      </c>
      <c r="O51" s="2">
        <f t="shared" ref="O51:T51" si="14">O52+O53</f>
        <v>10</v>
      </c>
      <c r="P51" s="2">
        <f t="shared" si="14"/>
        <v>3</v>
      </c>
      <c r="Q51" s="2">
        <f t="shared" si="14"/>
        <v>7</v>
      </c>
      <c r="R51" s="2">
        <f t="shared" si="14"/>
        <v>103.03030303030303</v>
      </c>
      <c r="S51" s="2">
        <f t="shared" si="14"/>
        <v>31.313131313131315</v>
      </c>
      <c r="T51" s="2">
        <f t="shared" si="14"/>
        <v>65.656565656565647</v>
      </c>
      <c r="U51" s="2"/>
      <c r="V51" s="3"/>
    </row>
    <row r="52" spans="1:22" s="15" customFormat="1" ht="33.75" hidden="1" outlineLevel="1" x14ac:dyDescent="0.2">
      <c r="A52" s="10" t="s">
        <v>188</v>
      </c>
      <c r="B52" s="10" t="s">
        <v>78</v>
      </c>
      <c r="C52" s="67"/>
      <c r="D52" s="11">
        <f t="shared" si="0"/>
        <v>92969.600000000006</v>
      </c>
      <c r="E52" s="11">
        <v>0</v>
      </c>
      <c r="F52" s="11">
        <v>92969.600000000006</v>
      </c>
      <c r="G52" s="11">
        <v>94869.6</v>
      </c>
      <c r="H52" s="11">
        <f t="shared" si="1"/>
        <v>92969.600000000006</v>
      </c>
      <c r="I52" s="11">
        <v>0</v>
      </c>
      <c r="J52" s="11">
        <v>92969.600000000006</v>
      </c>
      <c r="K52" s="57"/>
      <c r="L52" s="11"/>
      <c r="M52" s="11"/>
      <c r="N52" s="11">
        <f>O52+P52+Q52</f>
        <v>11</v>
      </c>
      <c r="O52" s="11">
        <v>4</v>
      </c>
      <c r="P52" s="11">
        <v>1</v>
      </c>
      <c r="Q52" s="11">
        <v>6</v>
      </c>
      <c r="R52" s="2">
        <f>O52/N52*100</f>
        <v>36.363636363636367</v>
      </c>
      <c r="S52" s="2">
        <f>P52/N52*100</f>
        <v>9.0909090909090917</v>
      </c>
      <c r="T52" s="2">
        <f>Q52/N52*100</f>
        <v>54.54545454545454</v>
      </c>
      <c r="U52" s="11"/>
      <c r="V52" s="12"/>
    </row>
    <row r="53" spans="1:22" s="15" customFormat="1" ht="67.5" hidden="1" outlineLevel="1" x14ac:dyDescent="0.2">
      <c r="A53" s="10" t="s">
        <v>189</v>
      </c>
      <c r="B53" s="10" t="s">
        <v>79</v>
      </c>
      <c r="C53" s="68"/>
      <c r="D53" s="11">
        <f t="shared" si="0"/>
        <v>333930.2</v>
      </c>
      <c r="E53" s="11">
        <v>0</v>
      </c>
      <c r="F53" s="11">
        <v>333930.2</v>
      </c>
      <c r="G53" s="11">
        <v>356480.7</v>
      </c>
      <c r="H53" s="11">
        <f t="shared" si="1"/>
        <v>333930.2</v>
      </c>
      <c r="I53" s="11">
        <v>0</v>
      </c>
      <c r="J53" s="11">
        <v>333930.2</v>
      </c>
      <c r="K53" s="57"/>
      <c r="L53" s="11"/>
      <c r="M53" s="11"/>
      <c r="N53" s="11">
        <f>O53+P53+Q53</f>
        <v>9</v>
      </c>
      <c r="O53" s="11">
        <v>6</v>
      </c>
      <c r="P53" s="11">
        <v>2</v>
      </c>
      <c r="Q53" s="11">
        <v>1</v>
      </c>
      <c r="R53" s="11">
        <f>O53/N53*100</f>
        <v>66.666666666666657</v>
      </c>
      <c r="S53" s="11">
        <f>P53/N53*100</f>
        <v>22.222222222222221</v>
      </c>
      <c r="T53" s="11">
        <f>Q53/N53*100</f>
        <v>11.111111111111111</v>
      </c>
      <c r="U53" s="11"/>
      <c r="V53" s="12"/>
    </row>
    <row r="54" spans="1:22" s="14" customFormat="1" ht="42" hidden="1" outlineLevel="1" x14ac:dyDescent="0.2">
      <c r="A54" s="1" t="s">
        <v>144</v>
      </c>
      <c r="B54" s="1" t="s">
        <v>80</v>
      </c>
      <c r="C54" s="9" t="s">
        <v>76</v>
      </c>
      <c r="D54" s="2">
        <f t="shared" si="0"/>
        <v>19423.8</v>
      </c>
      <c r="E54" s="2">
        <v>0</v>
      </c>
      <c r="F54" s="2">
        <v>19423.8</v>
      </c>
      <c r="G54" s="2">
        <v>29218.13667</v>
      </c>
      <c r="H54" s="2">
        <f t="shared" si="1"/>
        <v>7525.7</v>
      </c>
      <c r="I54" s="2">
        <v>0</v>
      </c>
      <c r="J54" s="2">
        <v>7525.7</v>
      </c>
      <c r="K54" s="57">
        <f>H54/D54</f>
        <v>0.38744735839537064</v>
      </c>
      <c r="L54" s="2">
        <v>1159.69</v>
      </c>
      <c r="M54" s="64" t="s">
        <v>283</v>
      </c>
      <c r="N54" s="2">
        <f>O54+P54+Q54</f>
        <v>18</v>
      </c>
      <c r="O54" s="2">
        <v>3</v>
      </c>
      <c r="P54" s="2">
        <v>2</v>
      </c>
      <c r="Q54" s="2">
        <v>13</v>
      </c>
      <c r="R54" s="2">
        <f>O54/N54*100</f>
        <v>16.666666666666664</v>
      </c>
      <c r="S54" s="2">
        <f>P54/N54*100</f>
        <v>11.111111111111111</v>
      </c>
      <c r="T54" s="2">
        <f>Q54/N54*100</f>
        <v>72.222222222222214</v>
      </c>
      <c r="U54" s="2"/>
      <c r="V54" s="3"/>
    </row>
    <row r="55" spans="1:22" s="14" customFormat="1" ht="31.5" hidden="1" outlineLevel="1" x14ac:dyDescent="0.2">
      <c r="A55" s="1" t="s">
        <v>145</v>
      </c>
      <c r="B55" s="1" t="s">
        <v>81</v>
      </c>
      <c r="C55" s="9" t="s">
        <v>82</v>
      </c>
      <c r="D55" s="2">
        <f t="shared" si="0"/>
        <v>67565.070000000007</v>
      </c>
      <c r="E55" s="2">
        <v>2777.4</v>
      </c>
      <c r="F55" s="2">
        <v>64787.670000000006</v>
      </c>
      <c r="G55" s="2">
        <v>67524.370999999999</v>
      </c>
      <c r="H55" s="2">
        <f t="shared" si="1"/>
        <v>66746.399999999994</v>
      </c>
      <c r="I55" s="2">
        <v>2753.7</v>
      </c>
      <c r="J55" s="2">
        <v>63992.7</v>
      </c>
      <c r="K55" s="57">
        <f>H55/D55</f>
        <v>0.98788323611593964</v>
      </c>
      <c r="L55" s="2">
        <v>774.29</v>
      </c>
      <c r="M55" s="64" t="s">
        <v>283</v>
      </c>
      <c r="N55" s="2">
        <f>O55+P55+Q55</f>
        <v>4</v>
      </c>
      <c r="O55" s="2">
        <v>0</v>
      </c>
      <c r="P55" s="2">
        <v>2</v>
      </c>
      <c r="Q55" s="2">
        <v>2</v>
      </c>
      <c r="R55" s="2">
        <f>O55/N55*100</f>
        <v>0</v>
      </c>
      <c r="S55" s="2">
        <f>P55/N55*100</f>
        <v>50</v>
      </c>
      <c r="T55" s="2">
        <f>Q55/N55*100</f>
        <v>50</v>
      </c>
      <c r="U55" s="2"/>
      <c r="V55" s="3"/>
    </row>
    <row r="56" spans="1:22" s="14" customFormat="1" ht="31.5" hidden="1" outlineLevel="1" x14ac:dyDescent="0.2">
      <c r="A56" s="1" t="s">
        <v>146</v>
      </c>
      <c r="B56" s="1" t="s">
        <v>87</v>
      </c>
      <c r="C56" s="9" t="s">
        <v>88</v>
      </c>
      <c r="D56" s="2">
        <f t="shared" si="0"/>
        <v>2497520.8319999995</v>
      </c>
      <c r="E56" s="2">
        <v>219032.80000000002</v>
      </c>
      <c r="F56" s="2">
        <v>2278488.0319999997</v>
      </c>
      <c r="G56" s="2">
        <f>G57+G58+G59+G60+G61+G62+G63</f>
        <v>2484023.9500599997</v>
      </c>
      <c r="H56" s="2">
        <f t="shared" si="1"/>
        <v>2274833.432</v>
      </c>
      <c r="I56" s="2">
        <v>184682.3</v>
      </c>
      <c r="J56" s="2">
        <v>2090151.1320000002</v>
      </c>
      <c r="K56" s="57">
        <f>H56/D56</f>
        <v>0.91083661960021667</v>
      </c>
      <c r="L56" s="2">
        <v>-250.86</v>
      </c>
      <c r="M56" s="63" t="s">
        <v>282</v>
      </c>
      <c r="N56" s="2">
        <f>N57+N58+N59+N61+N62+N63+N64</f>
        <v>51</v>
      </c>
      <c r="O56" s="2">
        <f t="shared" ref="O56:T56" si="15">O57+O58+O59+O61+O62+O63+O64</f>
        <v>16</v>
      </c>
      <c r="P56" s="2">
        <f t="shared" si="15"/>
        <v>19</v>
      </c>
      <c r="Q56" s="2">
        <f t="shared" si="15"/>
        <v>16</v>
      </c>
      <c r="R56" s="2">
        <f t="shared" si="15"/>
        <v>190.28083028083029</v>
      </c>
      <c r="S56" s="2">
        <f t="shared" si="15"/>
        <v>313.30891330891336</v>
      </c>
      <c r="T56" s="2">
        <f t="shared" si="15"/>
        <v>196.41025641025641</v>
      </c>
      <c r="U56" s="2"/>
      <c r="V56" s="3"/>
    </row>
    <row r="57" spans="1:22" s="15" customFormat="1" ht="33.75" hidden="1" outlineLevel="1" x14ac:dyDescent="0.2">
      <c r="A57" s="10" t="s">
        <v>190</v>
      </c>
      <c r="B57" s="10" t="s">
        <v>89</v>
      </c>
      <c r="C57" s="67"/>
      <c r="D57" s="11">
        <f t="shared" si="0"/>
        <v>636752.29999999993</v>
      </c>
      <c r="E57" s="11">
        <v>51489.7</v>
      </c>
      <c r="F57" s="11">
        <v>585262.6</v>
      </c>
      <c r="G57" s="11">
        <v>636752.30000000005</v>
      </c>
      <c r="H57" s="11">
        <f t="shared" si="1"/>
        <v>627402.30000000005</v>
      </c>
      <c r="I57" s="11">
        <v>51240.9</v>
      </c>
      <c r="J57" s="11">
        <v>576161.4</v>
      </c>
      <c r="K57" s="57"/>
      <c r="L57" s="11"/>
      <c r="M57" s="11"/>
      <c r="N57" s="11">
        <f t="shared" ref="N57:N67" si="16">O57+P57+Q57</f>
        <v>6</v>
      </c>
      <c r="O57" s="11">
        <v>0</v>
      </c>
      <c r="P57" s="11">
        <v>3</v>
      </c>
      <c r="Q57" s="11">
        <v>3</v>
      </c>
      <c r="R57" s="2">
        <f t="shared" ref="R57:R67" si="17">O57/N57*100</f>
        <v>0</v>
      </c>
      <c r="S57" s="2">
        <f t="shared" ref="S57:S67" si="18">P57/N57*100</f>
        <v>50</v>
      </c>
      <c r="T57" s="2">
        <f t="shared" ref="T57:T67" si="19">Q57/N57*100</f>
        <v>50</v>
      </c>
      <c r="U57" s="11"/>
      <c r="V57" s="12"/>
    </row>
    <row r="58" spans="1:22" s="15" customFormat="1" ht="45" hidden="1" outlineLevel="1" x14ac:dyDescent="0.2">
      <c r="A58" s="10" t="s">
        <v>191</v>
      </c>
      <c r="B58" s="10" t="s">
        <v>90</v>
      </c>
      <c r="C58" s="69"/>
      <c r="D58" s="11">
        <f t="shared" si="0"/>
        <v>943805.10000000009</v>
      </c>
      <c r="E58" s="11">
        <v>22429.8</v>
      </c>
      <c r="F58" s="11">
        <v>921375.3</v>
      </c>
      <c r="G58" s="11">
        <v>943805.1</v>
      </c>
      <c r="H58" s="11">
        <f t="shared" si="1"/>
        <v>943805.10000000009</v>
      </c>
      <c r="I58" s="11">
        <v>22429.8</v>
      </c>
      <c r="J58" s="11">
        <v>921375.3</v>
      </c>
      <c r="K58" s="57"/>
      <c r="L58" s="11"/>
      <c r="M58" s="11"/>
      <c r="N58" s="11">
        <f t="shared" si="16"/>
        <v>9</v>
      </c>
      <c r="O58" s="11">
        <v>2</v>
      </c>
      <c r="P58" s="11">
        <v>7</v>
      </c>
      <c r="Q58" s="11">
        <v>0</v>
      </c>
      <c r="R58" s="2">
        <f t="shared" si="17"/>
        <v>22.222222222222221</v>
      </c>
      <c r="S58" s="2">
        <f t="shared" si="18"/>
        <v>77.777777777777786</v>
      </c>
      <c r="T58" s="2">
        <f t="shared" si="19"/>
        <v>0</v>
      </c>
      <c r="U58" s="11"/>
      <c r="V58" s="12"/>
    </row>
    <row r="59" spans="1:22" s="15" customFormat="1" ht="78.75" hidden="1" outlineLevel="1" x14ac:dyDescent="0.2">
      <c r="A59" s="10" t="s">
        <v>192</v>
      </c>
      <c r="B59" s="10" t="s">
        <v>91</v>
      </c>
      <c r="C59" s="69"/>
      <c r="D59" s="11">
        <f t="shared" si="0"/>
        <v>141660.5</v>
      </c>
      <c r="E59" s="11">
        <v>0</v>
      </c>
      <c r="F59" s="11">
        <v>141660.5</v>
      </c>
      <c r="G59" s="11">
        <v>141660.5</v>
      </c>
      <c r="H59" s="11">
        <f t="shared" si="1"/>
        <v>141524.6</v>
      </c>
      <c r="I59" s="11">
        <v>0</v>
      </c>
      <c r="J59" s="11">
        <v>141524.6</v>
      </c>
      <c r="K59" s="57"/>
      <c r="L59" s="11"/>
      <c r="M59" s="11"/>
      <c r="N59" s="11">
        <f t="shared" si="16"/>
        <v>5</v>
      </c>
      <c r="O59" s="11">
        <v>3</v>
      </c>
      <c r="P59" s="11">
        <v>0</v>
      </c>
      <c r="Q59" s="11">
        <v>2</v>
      </c>
      <c r="R59" s="11">
        <f t="shared" si="17"/>
        <v>60</v>
      </c>
      <c r="S59" s="11">
        <f t="shared" si="18"/>
        <v>0</v>
      </c>
      <c r="T59" s="11">
        <f t="shared" si="19"/>
        <v>40</v>
      </c>
      <c r="U59" s="11"/>
      <c r="V59" s="12"/>
    </row>
    <row r="60" spans="1:22" s="15" customFormat="1" ht="33.75" hidden="1" outlineLevel="1" x14ac:dyDescent="0.2">
      <c r="A60" s="10" t="s">
        <v>193</v>
      </c>
      <c r="B60" s="10" t="s">
        <v>92</v>
      </c>
      <c r="C60" s="69"/>
      <c r="D60" s="11">
        <f t="shared" si="0"/>
        <v>81323</v>
      </c>
      <c r="E60" s="11">
        <v>8490.1</v>
      </c>
      <c r="F60" s="11">
        <v>72832.899999999994</v>
      </c>
      <c r="G60" s="11">
        <v>81323</v>
      </c>
      <c r="H60" s="11">
        <f t="shared" si="1"/>
        <v>80869.2</v>
      </c>
      <c r="I60" s="11">
        <v>8059</v>
      </c>
      <c r="J60" s="11">
        <v>72810.2</v>
      </c>
      <c r="K60" s="57"/>
      <c r="L60" s="11"/>
      <c r="M60" s="11"/>
      <c r="N60" s="11">
        <f t="shared" si="16"/>
        <v>7</v>
      </c>
      <c r="O60" s="11">
        <v>0</v>
      </c>
      <c r="P60" s="11">
        <v>6</v>
      </c>
      <c r="Q60" s="11">
        <v>1</v>
      </c>
      <c r="R60" s="11">
        <f t="shared" si="17"/>
        <v>0</v>
      </c>
      <c r="S60" s="11">
        <f t="shared" si="18"/>
        <v>85.714285714285708</v>
      </c>
      <c r="T60" s="11">
        <f t="shared" si="19"/>
        <v>14.285714285714285</v>
      </c>
      <c r="U60" s="11"/>
      <c r="V60" s="12"/>
    </row>
    <row r="61" spans="1:22" s="15" customFormat="1" ht="33.75" hidden="1" outlineLevel="1" x14ac:dyDescent="0.2">
      <c r="A61" s="10" t="s">
        <v>194</v>
      </c>
      <c r="B61" s="10" t="s">
        <v>93</v>
      </c>
      <c r="C61" s="69"/>
      <c r="D61" s="11">
        <f t="shared" si="0"/>
        <v>35618.832000000002</v>
      </c>
      <c r="E61" s="11">
        <v>0</v>
      </c>
      <c r="F61" s="11">
        <v>35618.832000000002</v>
      </c>
      <c r="G61" s="11">
        <v>35618.832000000002</v>
      </c>
      <c r="H61" s="11">
        <f t="shared" si="1"/>
        <v>35618.832000000002</v>
      </c>
      <c r="I61" s="11">
        <v>0</v>
      </c>
      <c r="J61" s="11">
        <v>35618.832000000002</v>
      </c>
      <c r="K61" s="57"/>
      <c r="L61" s="11"/>
      <c r="M61" s="11"/>
      <c r="N61" s="11">
        <f t="shared" si="16"/>
        <v>3</v>
      </c>
      <c r="O61" s="11">
        <v>1</v>
      </c>
      <c r="P61" s="11">
        <v>1</v>
      </c>
      <c r="Q61" s="11">
        <v>1</v>
      </c>
      <c r="R61" s="11">
        <f t="shared" si="17"/>
        <v>33.333333333333329</v>
      </c>
      <c r="S61" s="11">
        <f t="shared" si="18"/>
        <v>33.333333333333329</v>
      </c>
      <c r="T61" s="11">
        <f t="shared" si="19"/>
        <v>33.333333333333329</v>
      </c>
      <c r="U61" s="11"/>
      <c r="V61" s="12"/>
    </row>
    <row r="62" spans="1:22" s="15" customFormat="1" ht="33.75" hidden="1" outlineLevel="1" x14ac:dyDescent="0.2">
      <c r="A62" s="10" t="s">
        <v>195</v>
      </c>
      <c r="B62" s="10" t="s">
        <v>94</v>
      </c>
      <c r="C62" s="69"/>
      <c r="D62" s="11">
        <f t="shared" si="0"/>
        <v>509181.3</v>
      </c>
      <c r="E62" s="11">
        <v>136623.20000000001</v>
      </c>
      <c r="F62" s="11">
        <v>372558.1</v>
      </c>
      <c r="G62" s="11">
        <v>495684.40106</v>
      </c>
      <c r="H62" s="11">
        <f t="shared" si="1"/>
        <v>296433.59999999998</v>
      </c>
      <c r="I62" s="11">
        <v>102952.6</v>
      </c>
      <c r="J62" s="11">
        <v>193481</v>
      </c>
      <c r="K62" s="57"/>
      <c r="L62" s="11"/>
      <c r="M62" s="11"/>
      <c r="N62" s="11">
        <f t="shared" si="16"/>
        <v>13</v>
      </c>
      <c r="O62" s="11">
        <v>6</v>
      </c>
      <c r="P62" s="11">
        <v>4</v>
      </c>
      <c r="Q62" s="11">
        <v>3</v>
      </c>
      <c r="R62" s="11">
        <f t="shared" si="17"/>
        <v>46.153846153846153</v>
      </c>
      <c r="S62" s="11">
        <f t="shared" si="18"/>
        <v>30.76923076923077</v>
      </c>
      <c r="T62" s="11">
        <f t="shared" si="19"/>
        <v>23.076923076923077</v>
      </c>
      <c r="U62" s="11"/>
      <c r="V62" s="12"/>
    </row>
    <row r="63" spans="1:22" s="15" customFormat="1" ht="33.75" hidden="1" outlineLevel="1" x14ac:dyDescent="0.2">
      <c r="A63" s="10" t="s">
        <v>196</v>
      </c>
      <c r="B63" s="10" t="s">
        <v>95</v>
      </c>
      <c r="C63" s="68"/>
      <c r="D63" s="11">
        <f t="shared" si="0"/>
        <v>149179.79999999999</v>
      </c>
      <c r="E63" s="11">
        <v>0</v>
      </c>
      <c r="F63" s="11">
        <v>149179.79999999999</v>
      </c>
      <c r="G63" s="11">
        <v>149179.81700000001</v>
      </c>
      <c r="H63" s="11">
        <f t="shared" si="1"/>
        <v>149179.79999999999</v>
      </c>
      <c r="I63" s="11">
        <v>0</v>
      </c>
      <c r="J63" s="11">
        <v>149179.79999999999</v>
      </c>
      <c r="K63" s="57"/>
      <c r="L63" s="11"/>
      <c r="M63" s="11"/>
      <c r="N63" s="11">
        <f t="shared" si="16"/>
        <v>1</v>
      </c>
      <c r="O63" s="11">
        <v>0</v>
      </c>
      <c r="P63" s="11">
        <v>1</v>
      </c>
      <c r="Q63" s="11">
        <v>0</v>
      </c>
      <c r="R63" s="11">
        <f t="shared" si="17"/>
        <v>0</v>
      </c>
      <c r="S63" s="11">
        <f t="shared" si="18"/>
        <v>100</v>
      </c>
      <c r="T63" s="11">
        <f t="shared" si="19"/>
        <v>0</v>
      </c>
      <c r="U63" s="11"/>
      <c r="V63" s="12"/>
    </row>
    <row r="64" spans="1:22" s="14" customFormat="1" ht="52.5" hidden="1" outlineLevel="1" x14ac:dyDescent="0.2">
      <c r="A64" s="1" t="s">
        <v>147</v>
      </c>
      <c r="B64" s="1" t="s">
        <v>96</v>
      </c>
      <c r="C64" s="9" t="s">
        <v>97</v>
      </c>
      <c r="D64" s="2">
        <f t="shared" si="0"/>
        <v>110272.92</v>
      </c>
      <c r="E64" s="2">
        <v>0</v>
      </c>
      <c r="F64" s="2">
        <v>110272.92</v>
      </c>
      <c r="G64" s="2">
        <f>G65+G66+G67</f>
        <v>110272.92633</v>
      </c>
      <c r="H64" s="2">
        <f t="shared" si="1"/>
        <v>105014.34</v>
      </c>
      <c r="I64" s="2">
        <v>0</v>
      </c>
      <c r="J64" s="2">
        <v>105014.34</v>
      </c>
      <c r="K64" s="57">
        <f>H64/D64</f>
        <v>0.95231304294835029</v>
      </c>
      <c r="L64" s="2">
        <v>4948.8100000000004</v>
      </c>
      <c r="M64" s="64" t="s">
        <v>283</v>
      </c>
      <c r="N64" s="2">
        <f t="shared" si="16"/>
        <v>14</v>
      </c>
      <c r="O64" s="2">
        <v>4</v>
      </c>
      <c r="P64" s="2">
        <v>3</v>
      </c>
      <c r="Q64" s="2">
        <v>7</v>
      </c>
      <c r="R64" s="2">
        <f t="shared" si="17"/>
        <v>28.571428571428569</v>
      </c>
      <c r="S64" s="2">
        <f t="shared" si="18"/>
        <v>21.428571428571427</v>
      </c>
      <c r="T64" s="2">
        <f t="shared" si="19"/>
        <v>50</v>
      </c>
      <c r="U64" s="2"/>
      <c r="V64" s="3"/>
    </row>
    <row r="65" spans="1:22" s="15" customFormat="1" ht="45" hidden="1" outlineLevel="1" x14ac:dyDescent="0.2">
      <c r="A65" s="10" t="s">
        <v>197</v>
      </c>
      <c r="B65" s="10" t="s">
        <v>98</v>
      </c>
      <c r="C65" s="67"/>
      <c r="D65" s="11">
        <f t="shared" si="0"/>
        <v>94840.72</v>
      </c>
      <c r="E65" s="11">
        <v>0</v>
      </c>
      <c r="F65" s="11">
        <v>94840.72</v>
      </c>
      <c r="G65" s="11">
        <v>94840.722269999998</v>
      </c>
      <c r="H65" s="11">
        <f t="shared" si="1"/>
        <v>94046.7</v>
      </c>
      <c r="I65" s="11">
        <v>0</v>
      </c>
      <c r="J65" s="11">
        <v>94046.7</v>
      </c>
      <c r="K65" s="57"/>
      <c r="L65" s="11"/>
      <c r="M65" s="11"/>
      <c r="N65" s="11">
        <f t="shared" si="16"/>
        <v>6</v>
      </c>
      <c r="O65" s="11">
        <v>4</v>
      </c>
      <c r="P65" s="11">
        <v>1</v>
      </c>
      <c r="Q65" s="11">
        <v>1</v>
      </c>
      <c r="R65" s="11">
        <f t="shared" si="17"/>
        <v>66.666666666666657</v>
      </c>
      <c r="S65" s="11">
        <f t="shared" si="18"/>
        <v>16.666666666666664</v>
      </c>
      <c r="T65" s="11">
        <f t="shared" si="19"/>
        <v>16.666666666666664</v>
      </c>
      <c r="U65" s="11"/>
      <c r="V65" s="12"/>
    </row>
    <row r="66" spans="1:22" s="15" customFormat="1" ht="45" hidden="1" outlineLevel="1" x14ac:dyDescent="0.2">
      <c r="A66" s="10" t="s">
        <v>198</v>
      </c>
      <c r="B66" s="10" t="s">
        <v>99</v>
      </c>
      <c r="C66" s="69"/>
      <c r="D66" s="11">
        <f t="shared" si="0"/>
        <v>9382.2000000000007</v>
      </c>
      <c r="E66" s="11">
        <v>0</v>
      </c>
      <c r="F66" s="11">
        <v>9382.2000000000007</v>
      </c>
      <c r="G66" s="11">
        <v>9382.20406</v>
      </c>
      <c r="H66" s="11">
        <f t="shared" si="1"/>
        <v>6921.36</v>
      </c>
      <c r="I66" s="11">
        <v>0</v>
      </c>
      <c r="J66" s="11">
        <v>6921.36</v>
      </c>
      <c r="K66" s="57"/>
      <c r="L66" s="11"/>
      <c r="M66" s="11"/>
      <c r="N66" s="11">
        <f t="shared" si="16"/>
        <v>1</v>
      </c>
      <c r="O66" s="11">
        <v>0</v>
      </c>
      <c r="P66" s="11">
        <v>1</v>
      </c>
      <c r="Q66" s="11">
        <v>0</v>
      </c>
      <c r="R66" s="11">
        <f t="shared" si="17"/>
        <v>0</v>
      </c>
      <c r="S66" s="11">
        <f t="shared" si="18"/>
        <v>100</v>
      </c>
      <c r="T66" s="11">
        <f t="shared" si="19"/>
        <v>0</v>
      </c>
      <c r="U66" s="11"/>
      <c r="V66" s="12"/>
    </row>
    <row r="67" spans="1:22" s="15" customFormat="1" ht="33.75" hidden="1" outlineLevel="1" x14ac:dyDescent="0.2">
      <c r="A67" s="10" t="s">
        <v>199</v>
      </c>
      <c r="B67" s="10" t="s">
        <v>100</v>
      </c>
      <c r="C67" s="68"/>
      <c r="D67" s="11">
        <f t="shared" si="0"/>
        <v>6050</v>
      </c>
      <c r="E67" s="11">
        <v>0</v>
      </c>
      <c r="F67" s="11">
        <v>6050</v>
      </c>
      <c r="G67" s="11">
        <v>6050</v>
      </c>
      <c r="H67" s="11">
        <f t="shared" si="1"/>
        <v>4046.28</v>
      </c>
      <c r="I67" s="11">
        <v>0</v>
      </c>
      <c r="J67" s="11">
        <v>4046.28</v>
      </c>
      <c r="K67" s="57"/>
      <c r="L67" s="11"/>
      <c r="M67" s="11"/>
      <c r="N67" s="11">
        <f t="shared" si="16"/>
        <v>2</v>
      </c>
      <c r="O67" s="11">
        <v>1</v>
      </c>
      <c r="P67" s="11">
        <v>1</v>
      </c>
      <c r="Q67" s="11">
        <v>0</v>
      </c>
      <c r="R67" s="11">
        <f t="shared" si="17"/>
        <v>50</v>
      </c>
      <c r="S67" s="11">
        <f t="shared" si="18"/>
        <v>50</v>
      </c>
      <c r="T67" s="11">
        <f t="shared" si="19"/>
        <v>0</v>
      </c>
      <c r="U67" s="11"/>
      <c r="V67" s="12"/>
    </row>
    <row r="68" spans="1:22" s="14" customFormat="1" ht="31.5" hidden="1" outlineLevel="1" x14ac:dyDescent="0.2">
      <c r="A68" s="1" t="s">
        <v>148</v>
      </c>
      <c r="B68" s="1" t="s">
        <v>101</v>
      </c>
      <c r="C68" s="9" t="s">
        <v>102</v>
      </c>
      <c r="D68" s="2">
        <f t="shared" si="0"/>
        <v>9289287.0999999996</v>
      </c>
      <c r="E68" s="2">
        <v>0</v>
      </c>
      <c r="F68" s="2">
        <v>9289287.0999999996</v>
      </c>
      <c r="G68" s="2">
        <v>9289287.0590000004</v>
      </c>
      <c r="H68" s="2">
        <f t="shared" si="1"/>
        <v>9289287.0999999996</v>
      </c>
      <c r="I68" s="2">
        <v>0</v>
      </c>
      <c r="J68" s="2">
        <v>9289287.0999999996</v>
      </c>
      <c r="K68" s="57">
        <f>H68/D68</f>
        <v>1</v>
      </c>
      <c r="L68" s="2">
        <v>-3.18</v>
      </c>
      <c r="M68" s="63" t="s">
        <v>282</v>
      </c>
      <c r="N68" s="2">
        <f>O68+P68+Q68</f>
        <v>6</v>
      </c>
      <c r="O68" s="2">
        <v>1</v>
      </c>
      <c r="P68" s="2">
        <v>4</v>
      </c>
      <c r="Q68" s="2">
        <v>1</v>
      </c>
      <c r="R68" s="2">
        <f>O68/N68*100</f>
        <v>16.666666666666664</v>
      </c>
      <c r="S68" s="2">
        <f>P68/N68*100</f>
        <v>66.666666666666657</v>
      </c>
      <c r="T68" s="2">
        <f>Q68/N68*100</f>
        <v>16.666666666666664</v>
      </c>
      <c r="U68" s="2"/>
      <c r="V68" s="3"/>
    </row>
    <row r="69" spans="1:22" s="14" customFormat="1" ht="21" hidden="1" outlineLevel="1" x14ac:dyDescent="0.2">
      <c r="A69" s="1" t="s">
        <v>149</v>
      </c>
      <c r="B69" s="1" t="s">
        <v>103</v>
      </c>
      <c r="C69" s="9" t="s">
        <v>104</v>
      </c>
      <c r="D69" s="2">
        <f t="shared" si="0"/>
        <v>3814648.6469999999</v>
      </c>
      <c r="E69" s="2">
        <v>3566957.1</v>
      </c>
      <c r="F69" s="2">
        <v>247691.54699999999</v>
      </c>
      <c r="G69" s="2">
        <f>G70+G71</f>
        <v>3814648.6470300001</v>
      </c>
      <c r="H69" s="2">
        <f t="shared" si="1"/>
        <v>3811017.8859999999</v>
      </c>
      <c r="I69" s="2">
        <v>3564942.9139999999</v>
      </c>
      <c r="J69" s="2">
        <v>246074.97200000001</v>
      </c>
      <c r="K69" s="57">
        <f>H69/D69</f>
        <v>0.99904820565772023</v>
      </c>
      <c r="L69" s="2">
        <v>7567.44</v>
      </c>
      <c r="M69" s="64" t="s">
        <v>283</v>
      </c>
      <c r="N69" s="2">
        <f>O69+P69+Q69</f>
        <v>3</v>
      </c>
      <c r="O69" s="2">
        <v>1</v>
      </c>
      <c r="P69" s="2">
        <v>1</v>
      </c>
      <c r="Q69" s="2">
        <v>1</v>
      </c>
      <c r="R69" s="2">
        <f>O69/N69*100</f>
        <v>33.333333333333329</v>
      </c>
      <c r="S69" s="2">
        <f>P69/N69*100</f>
        <v>33.333333333333329</v>
      </c>
      <c r="T69" s="2">
        <f>Q69/N69*100</f>
        <v>33.333333333333329</v>
      </c>
      <c r="U69" s="2"/>
      <c r="V69" s="3"/>
    </row>
    <row r="70" spans="1:22" s="15" customFormat="1" ht="45" hidden="1" outlineLevel="1" x14ac:dyDescent="0.2">
      <c r="A70" s="10" t="s">
        <v>200</v>
      </c>
      <c r="B70" s="10" t="s">
        <v>105</v>
      </c>
      <c r="C70" s="67"/>
      <c r="D70" s="11">
        <f t="shared" si="0"/>
        <v>3813135.6469999999</v>
      </c>
      <c r="E70" s="11">
        <v>3566957.1</v>
      </c>
      <c r="F70" s="11">
        <v>246178.54699999999</v>
      </c>
      <c r="G70" s="11">
        <v>3813135.6470300001</v>
      </c>
      <c r="H70" s="11">
        <f t="shared" si="1"/>
        <v>3809505.1859999998</v>
      </c>
      <c r="I70" s="11">
        <v>3564942.9139999999</v>
      </c>
      <c r="J70" s="11">
        <v>244562.272</v>
      </c>
      <c r="K70" s="57"/>
      <c r="L70" s="11"/>
      <c r="M70" s="11"/>
      <c r="N70" s="2">
        <f>O70+P70+Q70</f>
        <v>72</v>
      </c>
      <c r="O70" s="11">
        <v>19</v>
      </c>
      <c r="P70" s="11">
        <v>31</v>
      </c>
      <c r="Q70" s="11">
        <v>22</v>
      </c>
      <c r="R70" s="2">
        <f>O70/N70*100</f>
        <v>26.388888888888889</v>
      </c>
      <c r="S70" s="2">
        <f>P70/N70*100</f>
        <v>43.055555555555557</v>
      </c>
      <c r="T70" s="2">
        <f>Q70/N70*100</f>
        <v>30.555555555555557</v>
      </c>
      <c r="U70" s="11"/>
      <c r="V70" s="12"/>
    </row>
    <row r="71" spans="1:22" s="15" customFormat="1" ht="78.75" hidden="1" outlineLevel="1" x14ac:dyDescent="0.2">
      <c r="A71" s="10" t="s">
        <v>201</v>
      </c>
      <c r="B71" s="10" t="s">
        <v>106</v>
      </c>
      <c r="C71" s="68"/>
      <c r="D71" s="11">
        <f t="shared" si="0"/>
        <v>1513</v>
      </c>
      <c r="E71" s="11">
        <v>0</v>
      </c>
      <c r="F71" s="11">
        <v>1513</v>
      </c>
      <c r="G71" s="11">
        <v>1513</v>
      </c>
      <c r="H71" s="11">
        <f t="shared" si="1"/>
        <v>1512.7</v>
      </c>
      <c r="I71" s="11">
        <v>0</v>
      </c>
      <c r="J71" s="11">
        <v>1512.7</v>
      </c>
      <c r="K71" s="57"/>
      <c r="L71" s="11"/>
      <c r="M71" s="11"/>
      <c r="N71" s="2">
        <f>O71+P71+Q71</f>
        <v>10</v>
      </c>
      <c r="O71" s="11">
        <v>3</v>
      </c>
      <c r="P71" s="11">
        <v>4</v>
      </c>
      <c r="Q71" s="11">
        <v>3</v>
      </c>
      <c r="R71" s="2">
        <f>O71/N71*100</f>
        <v>30</v>
      </c>
      <c r="S71" s="2">
        <f>P71/N71*100</f>
        <v>40</v>
      </c>
      <c r="T71" s="2">
        <f>Q71/N71*100</f>
        <v>30</v>
      </c>
      <c r="U71" s="11"/>
      <c r="V71" s="12"/>
    </row>
    <row r="72" spans="1:22" s="15" customFormat="1" ht="11.25" hidden="1" outlineLevel="1" x14ac:dyDescent="0.2">
      <c r="A72" s="10"/>
      <c r="B72" s="10"/>
      <c r="C72" s="59"/>
      <c r="D72" s="11"/>
      <c r="E72" s="11"/>
      <c r="F72" s="11"/>
      <c r="G72" s="11"/>
      <c r="H72" s="11"/>
      <c r="I72" s="11"/>
      <c r="J72" s="11"/>
      <c r="K72" s="57"/>
      <c r="L72" s="11"/>
      <c r="M72" s="11" t="s">
        <v>281</v>
      </c>
      <c r="N72" s="11">
        <f>N68+N69+N70+N71</f>
        <v>91</v>
      </c>
      <c r="O72" s="11">
        <f t="shared" ref="O72:T72" si="20">O68+O69+O70+O71</f>
        <v>24</v>
      </c>
      <c r="P72" s="11">
        <f t="shared" si="20"/>
        <v>40</v>
      </c>
      <c r="Q72" s="11">
        <f t="shared" si="20"/>
        <v>27</v>
      </c>
      <c r="R72" s="11">
        <f t="shared" si="20"/>
        <v>106.38888888888889</v>
      </c>
      <c r="S72" s="11">
        <f t="shared" si="20"/>
        <v>183.05555555555554</v>
      </c>
      <c r="T72" s="11">
        <f t="shared" si="20"/>
        <v>110.55555555555554</v>
      </c>
      <c r="U72" s="11"/>
      <c r="V72" s="12"/>
    </row>
    <row r="73" spans="1:22" s="14" customFormat="1" ht="63" hidden="1" outlineLevel="1" x14ac:dyDescent="0.2">
      <c r="A73" s="1" t="s">
        <v>150</v>
      </c>
      <c r="B73" s="1" t="s">
        <v>128</v>
      </c>
      <c r="C73" s="9" t="s">
        <v>104</v>
      </c>
      <c r="D73" s="2">
        <f t="shared" ref="D73:D134" si="21">E73+F73</f>
        <v>68259.697</v>
      </c>
      <c r="E73" s="2">
        <v>67577.100000000006</v>
      </c>
      <c r="F73" s="2">
        <v>682.59699999999998</v>
      </c>
      <c r="G73" s="2">
        <v>68259.697</v>
      </c>
      <c r="H73" s="2">
        <f t="shared" si="1"/>
        <v>65662.498999999996</v>
      </c>
      <c r="I73" s="2">
        <v>65021.233999999997</v>
      </c>
      <c r="J73" s="2">
        <v>641.26499999999999</v>
      </c>
      <c r="K73" s="57">
        <f>H73/D73</f>
        <v>0.961951222842375</v>
      </c>
      <c r="L73" s="2">
        <v>127.37</v>
      </c>
      <c r="M73" s="64" t="s">
        <v>283</v>
      </c>
      <c r="N73" s="2">
        <f t="shared" ref="N73:N79" si="22">O73+P73+Q73</f>
        <v>4</v>
      </c>
      <c r="O73" s="2">
        <v>1</v>
      </c>
      <c r="P73" s="2">
        <v>0</v>
      </c>
      <c r="Q73" s="2">
        <v>3</v>
      </c>
      <c r="R73" s="2">
        <f t="shared" ref="R73:R79" si="23">O73/N73*100</f>
        <v>25</v>
      </c>
      <c r="S73" s="2">
        <f>P73/N73*100</f>
        <v>0</v>
      </c>
      <c r="T73" s="2">
        <f t="shared" ref="T73:T79" si="24">Q73/N73*100</f>
        <v>75</v>
      </c>
      <c r="U73" s="2"/>
      <c r="V73" s="3"/>
    </row>
    <row r="74" spans="1:22" s="14" customFormat="1" ht="21" hidden="1" outlineLevel="1" x14ac:dyDescent="0.2">
      <c r="A74" s="1" t="s">
        <v>151</v>
      </c>
      <c r="B74" s="1" t="s">
        <v>107</v>
      </c>
      <c r="C74" s="9" t="s">
        <v>104</v>
      </c>
      <c r="D74" s="2">
        <f t="shared" si="21"/>
        <v>31459583.199999999</v>
      </c>
      <c r="E74" s="2">
        <v>22340765.199999999</v>
      </c>
      <c r="F74" s="2">
        <v>9118818</v>
      </c>
      <c r="G74" s="2">
        <f>G75+G76+G77+G78+G79</f>
        <v>31435271.698700003</v>
      </c>
      <c r="H74" s="2">
        <f t="shared" ref="H74:H134" si="25">I74+J74</f>
        <v>30848794.822000004</v>
      </c>
      <c r="I74" s="2">
        <v>21899748.264000002</v>
      </c>
      <c r="J74" s="2">
        <v>8949046.5580000002</v>
      </c>
      <c r="K74" s="57">
        <f>H74/D74</f>
        <v>0.98058498187604737</v>
      </c>
      <c r="L74" s="2">
        <v>-247.59</v>
      </c>
      <c r="M74" s="63" t="s">
        <v>282</v>
      </c>
      <c r="N74" s="2">
        <f t="shared" si="22"/>
        <v>2</v>
      </c>
      <c r="O74" s="2">
        <v>1</v>
      </c>
      <c r="P74" s="2">
        <v>0</v>
      </c>
      <c r="Q74" s="2">
        <v>1</v>
      </c>
      <c r="R74" s="2">
        <f t="shared" si="23"/>
        <v>50</v>
      </c>
      <c r="S74" s="2">
        <f t="shared" ref="S74:S79" si="26">O74/N74*100</f>
        <v>50</v>
      </c>
      <c r="T74" s="2">
        <f t="shared" si="24"/>
        <v>50</v>
      </c>
      <c r="U74" s="2"/>
      <c r="V74" s="3"/>
    </row>
    <row r="75" spans="1:22" s="15" customFormat="1" ht="33.75" hidden="1" outlineLevel="1" x14ac:dyDescent="0.2">
      <c r="A75" s="10" t="s">
        <v>202</v>
      </c>
      <c r="B75" s="10" t="s">
        <v>108</v>
      </c>
      <c r="C75" s="67"/>
      <c r="D75" s="11">
        <f t="shared" si="21"/>
        <v>3908162.7</v>
      </c>
      <c r="E75" s="11">
        <v>941664.3</v>
      </c>
      <c r="F75" s="11">
        <v>2966498.4</v>
      </c>
      <c r="G75" s="11">
        <v>3883851.2961300001</v>
      </c>
      <c r="H75" s="11">
        <f t="shared" si="25"/>
        <v>3832366.2</v>
      </c>
      <c r="I75" s="11">
        <v>937099.8</v>
      </c>
      <c r="J75" s="11">
        <v>2895266.4</v>
      </c>
      <c r="K75" s="57"/>
      <c r="L75" s="11"/>
      <c r="M75" s="11"/>
      <c r="N75" s="2">
        <f t="shared" si="22"/>
        <v>31</v>
      </c>
      <c r="O75" s="11">
        <v>6</v>
      </c>
      <c r="P75" s="11">
        <v>25</v>
      </c>
      <c r="Q75" s="11">
        <v>0</v>
      </c>
      <c r="R75" s="2">
        <f t="shared" si="23"/>
        <v>19.35483870967742</v>
      </c>
      <c r="S75" s="2">
        <f t="shared" si="26"/>
        <v>19.35483870967742</v>
      </c>
      <c r="T75" s="2">
        <f t="shared" si="24"/>
        <v>0</v>
      </c>
      <c r="U75" s="11"/>
      <c r="V75" s="12"/>
    </row>
    <row r="76" spans="1:22" s="15" customFormat="1" ht="33.75" hidden="1" outlineLevel="1" x14ac:dyDescent="0.2">
      <c r="A76" s="10" t="s">
        <v>203</v>
      </c>
      <c r="B76" s="10" t="s">
        <v>109</v>
      </c>
      <c r="C76" s="69"/>
      <c r="D76" s="11">
        <f t="shared" si="21"/>
        <v>3168857.2</v>
      </c>
      <c r="E76" s="11">
        <v>101738.1</v>
      </c>
      <c r="F76" s="11">
        <v>3067119.1</v>
      </c>
      <c r="G76" s="11">
        <v>3168857.1745699998</v>
      </c>
      <c r="H76" s="11">
        <f t="shared" si="25"/>
        <v>3167081.4409999996</v>
      </c>
      <c r="I76" s="11">
        <v>101729.834</v>
      </c>
      <c r="J76" s="11">
        <v>3065351.6069999998</v>
      </c>
      <c r="K76" s="57"/>
      <c r="L76" s="11"/>
      <c r="M76" s="11"/>
      <c r="N76" s="2">
        <f t="shared" si="22"/>
        <v>7</v>
      </c>
      <c r="O76" s="11">
        <v>2</v>
      </c>
      <c r="P76" s="11">
        <v>2</v>
      </c>
      <c r="Q76" s="11">
        <v>3</v>
      </c>
      <c r="R76" s="2">
        <f t="shared" si="23"/>
        <v>28.571428571428569</v>
      </c>
      <c r="S76" s="2">
        <f t="shared" si="26"/>
        <v>28.571428571428569</v>
      </c>
      <c r="T76" s="2">
        <f t="shared" si="24"/>
        <v>42.857142857142854</v>
      </c>
      <c r="U76" s="11"/>
      <c r="V76" s="12"/>
    </row>
    <row r="77" spans="1:22" s="15" customFormat="1" ht="33.75" hidden="1" outlineLevel="1" x14ac:dyDescent="0.2">
      <c r="A77" s="10" t="s">
        <v>204</v>
      </c>
      <c r="B77" s="10" t="s">
        <v>110</v>
      </c>
      <c r="C77" s="69"/>
      <c r="D77" s="11">
        <f t="shared" si="21"/>
        <v>24115049.399999999</v>
      </c>
      <c r="E77" s="11">
        <v>21186658.5</v>
      </c>
      <c r="F77" s="11">
        <v>2928390.9</v>
      </c>
      <c r="G77" s="11">
        <v>24115049.328000002</v>
      </c>
      <c r="H77" s="11">
        <f t="shared" si="25"/>
        <v>23589387.181000002</v>
      </c>
      <c r="I77" s="11">
        <v>20757390.530000001</v>
      </c>
      <c r="J77" s="11">
        <v>2831996.6510000001</v>
      </c>
      <c r="K77" s="57"/>
      <c r="L77" s="11"/>
      <c r="M77" s="11"/>
      <c r="N77" s="2">
        <f t="shared" si="22"/>
        <v>24</v>
      </c>
      <c r="O77" s="11">
        <v>9</v>
      </c>
      <c r="P77" s="11">
        <v>15</v>
      </c>
      <c r="Q77" s="11">
        <v>0</v>
      </c>
      <c r="R77" s="2">
        <f t="shared" si="23"/>
        <v>37.5</v>
      </c>
      <c r="S77" s="2">
        <f t="shared" si="26"/>
        <v>37.5</v>
      </c>
      <c r="T77" s="2">
        <f t="shared" si="24"/>
        <v>0</v>
      </c>
      <c r="U77" s="11"/>
      <c r="V77" s="12"/>
    </row>
    <row r="78" spans="1:22" s="15" customFormat="1" ht="56.25" hidden="1" outlineLevel="1" x14ac:dyDescent="0.2">
      <c r="A78" s="10" t="s">
        <v>205</v>
      </c>
      <c r="B78" s="10" t="s">
        <v>111</v>
      </c>
      <c r="C78" s="69"/>
      <c r="D78" s="11">
        <f t="shared" si="21"/>
        <v>6809.6</v>
      </c>
      <c r="E78" s="11">
        <v>0</v>
      </c>
      <c r="F78" s="11">
        <v>6809.6</v>
      </c>
      <c r="G78" s="11">
        <v>6809.6</v>
      </c>
      <c r="H78" s="11">
        <f t="shared" si="25"/>
        <v>6809.6</v>
      </c>
      <c r="I78" s="11">
        <v>0</v>
      </c>
      <c r="J78" s="11">
        <v>6809.6</v>
      </c>
      <c r="K78" s="57"/>
      <c r="L78" s="11"/>
      <c r="M78" s="11"/>
      <c r="N78" s="11">
        <f t="shared" si="22"/>
        <v>19</v>
      </c>
      <c r="O78" s="11">
        <v>4</v>
      </c>
      <c r="P78" s="11">
        <v>9</v>
      </c>
      <c r="Q78" s="11">
        <v>6</v>
      </c>
      <c r="R78" s="11">
        <f t="shared" si="23"/>
        <v>21.052631578947366</v>
      </c>
      <c r="S78" s="11">
        <f t="shared" si="26"/>
        <v>21.052631578947366</v>
      </c>
      <c r="T78" s="11">
        <f t="shared" si="24"/>
        <v>31.578947368421051</v>
      </c>
      <c r="U78" s="11"/>
      <c r="V78" s="12"/>
    </row>
    <row r="79" spans="1:22" s="15" customFormat="1" ht="78.75" hidden="1" outlineLevel="1" x14ac:dyDescent="0.2">
      <c r="A79" s="10" t="s">
        <v>206</v>
      </c>
      <c r="B79" s="10" t="s">
        <v>112</v>
      </c>
      <c r="C79" s="68"/>
      <c r="D79" s="11">
        <f t="shared" si="21"/>
        <v>260704.3</v>
      </c>
      <c r="E79" s="11">
        <v>110704.3</v>
      </c>
      <c r="F79" s="11">
        <v>150000</v>
      </c>
      <c r="G79" s="11">
        <v>260704.3</v>
      </c>
      <c r="H79" s="11">
        <f t="shared" si="25"/>
        <v>253150.4</v>
      </c>
      <c r="I79" s="11">
        <v>103528.1</v>
      </c>
      <c r="J79" s="11">
        <v>149622.29999999999</v>
      </c>
      <c r="K79" s="57"/>
      <c r="L79" s="11"/>
      <c r="M79" s="11"/>
      <c r="N79" s="11">
        <f t="shared" si="22"/>
        <v>6</v>
      </c>
      <c r="O79" s="11">
        <v>4</v>
      </c>
      <c r="P79" s="11">
        <v>0</v>
      </c>
      <c r="Q79" s="11">
        <v>2</v>
      </c>
      <c r="R79" s="11">
        <f t="shared" si="23"/>
        <v>66.666666666666657</v>
      </c>
      <c r="S79" s="11">
        <f t="shared" si="26"/>
        <v>66.666666666666657</v>
      </c>
      <c r="T79" s="11">
        <f t="shared" si="24"/>
        <v>33.333333333333329</v>
      </c>
      <c r="U79" s="11"/>
      <c r="V79" s="12"/>
    </row>
    <row r="80" spans="1:22" s="15" customFormat="1" ht="11.25" hidden="1" outlineLevel="1" x14ac:dyDescent="0.2">
      <c r="A80" s="10"/>
      <c r="B80" s="10"/>
      <c r="C80" s="59"/>
      <c r="D80" s="11"/>
      <c r="E80" s="11"/>
      <c r="F80" s="11"/>
      <c r="G80" s="11"/>
      <c r="H80" s="11"/>
      <c r="I80" s="11"/>
      <c r="J80" s="11"/>
      <c r="K80" s="57"/>
      <c r="L80" s="11"/>
      <c r="M80" s="11" t="s">
        <v>281</v>
      </c>
      <c r="N80" s="11">
        <f>N74+N75+N76+N78+N79</f>
        <v>65</v>
      </c>
      <c r="O80" s="11">
        <f t="shared" ref="O80:T80" si="27">O74+O75+O76+O78+O79</f>
        <v>17</v>
      </c>
      <c r="P80" s="11">
        <f t="shared" si="27"/>
        <v>36</v>
      </c>
      <c r="Q80" s="11">
        <f t="shared" si="27"/>
        <v>12</v>
      </c>
      <c r="R80" s="11">
        <f t="shared" si="27"/>
        <v>185.64556552672002</v>
      </c>
      <c r="S80" s="11">
        <f t="shared" si="27"/>
        <v>185.64556552672002</v>
      </c>
      <c r="T80" s="11">
        <f t="shared" si="27"/>
        <v>157.76942355889724</v>
      </c>
      <c r="U80" s="11"/>
      <c r="V80" s="12"/>
    </row>
    <row r="81" spans="1:22" s="14" customFormat="1" ht="11.25" hidden="1" outlineLevel="1" x14ac:dyDescent="0.2">
      <c r="A81" s="1" t="s">
        <v>152</v>
      </c>
      <c r="B81" s="1" t="s">
        <v>113</v>
      </c>
      <c r="C81" s="9" t="s">
        <v>104</v>
      </c>
      <c r="D81" s="2">
        <f t="shared" si="21"/>
        <v>231682</v>
      </c>
      <c r="E81" s="2">
        <v>71433.399999999994</v>
      </c>
      <c r="F81" s="2">
        <v>160248.6</v>
      </c>
      <c r="G81" s="2">
        <v>230547.486</v>
      </c>
      <c r="H81" s="2">
        <f t="shared" si="25"/>
        <v>224610.39</v>
      </c>
      <c r="I81" s="2">
        <v>71400.800000000003</v>
      </c>
      <c r="J81" s="2">
        <v>153209.59</v>
      </c>
      <c r="K81" s="57">
        <f>H81/D81</f>
        <v>0.96947708496991569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3"/>
    </row>
    <row r="82" spans="1:22" ht="63" hidden="1" outlineLevel="1" x14ac:dyDescent="0.25">
      <c r="A82" s="17" t="s">
        <v>153</v>
      </c>
      <c r="B82" s="18" t="s">
        <v>19</v>
      </c>
      <c r="C82" s="18" t="s">
        <v>20</v>
      </c>
      <c r="D82" s="2">
        <f t="shared" si="21"/>
        <v>2657580.88</v>
      </c>
      <c r="E82" s="20">
        <v>180000</v>
      </c>
      <c r="F82" s="20">
        <v>2477580.88</v>
      </c>
      <c r="G82" s="56">
        <v>2777359.8733100002</v>
      </c>
      <c r="H82" s="2">
        <f t="shared" si="25"/>
        <v>2286772.4563903599</v>
      </c>
      <c r="I82" s="20">
        <v>180000</v>
      </c>
      <c r="J82" s="20">
        <v>2106772.4563903599</v>
      </c>
      <c r="K82" s="57">
        <f>H82/D82</f>
        <v>0.86047144363499484</v>
      </c>
      <c r="L82" s="21">
        <v>0</v>
      </c>
      <c r="M82" s="22" t="s">
        <v>18</v>
      </c>
      <c r="N82" s="23">
        <v>12</v>
      </c>
      <c r="O82" s="23">
        <v>0</v>
      </c>
      <c r="P82" s="23">
        <v>12</v>
      </c>
      <c r="Q82" s="23">
        <v>0</v>
      </c>
      <c r="R82" s="24">
        <f>O82/N82*100</f>
        <v>0</v>
      </c>
      <c r="S82" s="24">
        <f>P82/N82*100</f>
        <v>100</v>
      </c>
      <c r="T82" s="24">
        <f>Q82/N82/100</f>
        <v>0</v>
      </c>
      <c r="U82" s="19"/>
      <c r="V82" s="25"/>
    </row>
    <row r="83" spans="1:22" s="14" customFormat="1" ht="21" hidden="1" outlineLevel="1" x14ac:dyDescent="0.2">
      <c r="A83" s="1" t="s">
        <v>154</v>
      </c>
      <c r="B83" s="1" t="s">
        <v>115</v>
      </c>
      <c r="C83" s="9" t="s">
        <v>129</v>
      </c>
      <c r="D83" s="2">
        <f t="shared" si="21"/>
        <v>70000</v>
      </c>
      <c r="E83" s="2">
        <v>0</v>
      </c>
      <c r="F83" s="2">
        <v>70000</v>
      </c>
      <c r="G83" s="2">
        <v>70000</v>
      </c>
      <c r="H83" s="2">
        <f t="shared" si="25"/>
        <v>2109.9</v>
      </c>
      <c r="I83" s="2">
        <v>0</v>
      </c>
      <c r="J83" s="2">
        <v>2109.9</v>
      </c>
      <c r="K83" s="57">
        <f>H83/D83</f>
        <v>3.0141428571428572E-2</v>
      </c>
      <c r="L83" s="2">
        <v>-313.56</v>
      </c>
      <c r="M83" s="63" t="s">
        <v>282</v>
      </c>
      <c r="N83" s="2">
        <f>O83+P83+Q83</f>
        <v>6</v>
      </c>
      <c r="O83" s="2">
        <v>5</v>
      </c>
      <c r="P83" s="2">
        <v>0</v>
      </c>
      <c r="Q83" s="2">
        <v>1</v>
      </c>
      <c r="R83" s="24">
        <f>O83/N83*100</f>
        <v>83.333333333333343</v>
      </c>
      <c r="S83" s="24">
        <f>P83/N83*100</f>
        <v>0</v>
      </c>
      <c r="T83" s="24">
        <f>Q83/N83/100</f>
        <v>1.6666666666666666E-3</v>
      </c>
      <c r="U83" s="2"/>
      <c r="V83" s="3"/>
    </row>
    <row r="84" spans="1:22" s="14" customFormat="1" ht="42" hidden="1" outlineLevel="1" x14ac:dyDescent="0.2">
      <c r="A84" s="1" t="s">
        <v>155</v>
      </c>
      <c r="B84" s="1" t="s">
        <v>116</v>
      </c>
      <c r="C84" s="9" t="s">
        <v>117</v>
      </c>
      <c r="D84" s="2">
        <f t="shared" si="21"/>
        <v>247828.2</v>
      </c>
      <c r="E84" s="2">
        <v>219835.7</v>
      </c>
      <c r="F84" s="2">
        <v>27992.5</v>
      </c>
      <c r="G84" s="2">
        <f>G85+G86</f>
        <v>247828.2</v>
      </c>
      <c r="H84" s="2">
        <f t="shared" si="25"/>
        <v>247257.9</v>
      </c>
      <c r="I84" s="2">
        <v>219609.1</v>
      </c>
      <c r="J84" s="2">
        <v>27648.799999999999</v>
      </c>
      <c r="K84" s="57">
        <f>H84/D84</f>
        <v>0.99769880909436448</v>
      </c>
      <c r="L84" s="2">
        <v>1177.3399999999999</v>
      </c>
      <c r="M84" s="64" t="s">
        <v>283</v>
      </c>
      <c r="N84" s="2">
        <f>O84+P84+Q84</f>
        <v>5</v>
      </c>
      <c r="O84" s="2">
        <v>0</v>
      </c>
      <c r="P84" s="2">
        <v>3</v>
      </c>
      <c r="Q84" s="2">
        <v>2</v>
      </c>
      <c r="R84" s="24">
        <f>O84/N84*100</f>
        <v>0</v>
      </c>
      <c r="S84" s="24">
        <f>P84/N84*100</f>
        <v>60</v>
      </c>
      <c r="T84" s="24">
        <f>Q84/N84/100</f>
        <v>4.0000000000000001E-3</v>
      </c>
      <c r="U84" s="2"/>
      <c r="V84" s="3"/>
    </row>
    <row r="85" spans="1:22" s="15" customFormat="1" ht="33.75" hidden="1" outlineLevel="1" x14ac:dyDescent="0.2">
      <c r="A85" s="10" t="s">
        <v>207</v>
      </c>
      <c r="B85" s="10" t="s">
        <v>118</v>
      </c>
      <c r="C85" s="67"/>
      <c r="D85" s="11">
        <f t="shared" si="21"/>
        <v>220335.7</v>
      </c>
      <c r="E85" s="11">
        <v>219835.7</v>
      </c>
      <c r="F85" s="11">
        <v>500</v>
      </c>
      <c r="G85" s="11">
        <v>219835.7</v>
      </c>
      <c r="H85" s="11">
        <f t="shared" si="25"/>
        <v>220109.1</v>
      </c>
      <c r="I85" s="11">
        <v>219609.1</v>
      </c>
      <c r="J85" s="11">
        <v>500</v>
      </c>
      <c r="K85" s="57"/>
      <c r="L85" s="11"/>
      <c r="M85" s="11"/>
      <c r="N85" s="2">
        <f>O85+P85+Q85</f>
        <v>5</v>
      </c>
      <c r="O85" s="11">
        <v>0</v>
      </c>
      <c r="P85" s="11">
        <v>3</v>
      </c>
      <c r="Q85" s="11">
        <v>2</v>
      </c>
      <c r="R85" s="24">
        <f>O85/N85*100</f>
        <v>0</v>
      </c>
      <c r="S85" s="24">
        <f>P85/N85*100</f>
        <v>60</v>
      </c>
      <c r="T85" s="24">
        <f>Q85/N85/100</f>
        <v>4.0000000000000001E-3</v>
      </c>
      <c r="U85" s="11"/>
      <c r="V85" s="12"/>
    </row>
    <row r="86" spans="1:22" s="15" customFormat="1" ht="67.5" hidden="1" outlineLevel="1" x14ac:dyDescent="0.2">
      <c r="A86" s="10" t="s">
        <v>208</v>
      </c>
      <c r="B86" s="10" t="s">
        <v>119</v>
      </c>
      <c r="C86" s="68"/>
      <c r="D86" s="11">
        <f t="shared" si="21"/>
        <v>27492.5</v>
      </c>
      <c r="E86" s="11">
        <v>0</v>
      </c>
      <c r="F86" s="11">
        <v>27492.5</v>
      </c>
      <c r="G86" s="11">
        <v>27992.5</v>
      </c>
      <c r="H86" s="11">
        <f t="shared" si="25"/>
        <v>27148.799999999999</v>
      </c>
      <c r="I86" s="11">
        <v>0</v>
      </c>
      <c r="J86" s="11">
        <v>27148.799999999999</v>
      </c>
      <c r="K86" s="57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2"/>
    </row>
    <row r="87" spans="1:22" s="15" customFormat="1" ht="11.25" hidden="1" outlineLevel="1" x14ac:dyDescent="0.2">
      <c r="A87" s="10"/>
      <c r="B87" s="10"/>
      <c r="C87" s="59"/>
      <c r="D87" s="11"/>
      <c r="E87" s="11"/>
      <c r="F87" s="11"/>
      <c r="G87" s="11"/>
      <c r="H87" s="11"/>
      <c r="I87" s="11"/>
      <c r="J87" s="11"/>
      <c r="K87" s="57"/>
      <c r="L87" s="11"/>
      <c r="M87" s="11" t="s">
        <v>281</v>
      </c>
      <c r="N87" s="11">
        <f>N84+N85</f>
        <v>10</v>
      </c>
      <c r="O87" s="11">
        <f t="shared" ref="O87:T87" si="28">O84+O85</f>
        <v>0</v>
      </c>
      <c r="P87" s="11">
        <f t="shared" si="28"/>
        <v>6</v>
      </c>
      <c r="Q87" s="11">
        <f t="shared" si="28"/>
        <v>4</v>
      </c>
      <c r="R87" s="11">
        <f t="shared" si="28"/>
        <v>0</v>
      </c>
      <c r="S87" s="11">
        <f t="shared" si="28"/>
        <v>120</v>
      </c>
      <c r="T87" s="11">
        <f t="shared" si="28"/>
        <v>8.0000000000000002E-3</v>
      </c>
      <c r="U87" s="11"/>
      <c r="V87" s="12"/>
    </row>
    <row r="88" spans="1:22" s="14" customFormat="1" ht="31.5" hidden="1" outlineLevel="1" x14ac:dyDescent="0.2">
      <c r="A88" s="1" t="s">
        <v>156</v>
      </c>
      <c r="B88" s="1" t="s">
        <v>120</v>
      </c>
      <c r="C88" s="9" t="s">
        <v>121</v>
      </c>
      <c r="D88" s="2">
        <f t="shared" si="21"/>
        <v>979388.1</v>
      </c>
      <c r="E88" s="2">
        <v>970039.2</v>
      </c>
      <c r="F88" s="2">
        <v>9348.9</v>
      </c>
      <c r="G88" s="2">
        <v>979388.08080999996</v>
      </c>
      <c r="H88" s="2">
        <f t="shared" si="25"/>
        <v>979388.1</v>
      </c>
      <c r="I88" s="2">
        <v>970039.2</v>
      </c>
      <c r="J88" s="2">
        <v>9348.9</v>
      </c>
      <c r="K88" s="57">
        <f>H88/D88</f>
        <v>1</v>
      </c>
      <c r="L88" s="2">
        <v>13.01</v>
      </c>
      <c r="M88" s="64" t="s">
        <v>283</v>
      </c>
      <c r="N88" s="2">
        <f>O88+P88+Q88</f>
        <v>2</v>
      </c>
      <c r="O88" s="2">
        <v>0</v>
      </c>
      <c r="P88" s="2">
        <v>0</v>
      </c>
      <c r="Q88" s="2">
        <v>2</v>
      </c>
      <c r="R88" s="2">
        <f>O88/N88*100</f>
        <v>0</v>
      </c>
      <c r="S88" s="2">
        <f>P88/N88*100</f>
        <v>0</v>
      </c>
      <c r="T88" s="2">
        <f>Q88/N88*100</f>
        <v>100</v>
      </c>
      <c r="U88" s="2"/>
      <c r="V88" s="3"/>
    </row>
    <row r="89" spans="1:22" s="14" customFormat="1" ht="31.5" hidden="1" outlineLevel="1" x14ac:dyDescent="0.2">
      <c r="A89" s="1" t="s">
        <v>157</v>
      </c>
      <c r="B89" s="1" t="s">
        <v>122</v>
      </c>
      <c r="C89" s="9" t="s">
        <v>121</v>
      </c>
      <c r="D89" s="2">
        <f t="shared" si="21"/>
        <v>2429522.9699999997</v>
      </c>
      <c r="E89" s="2">
        <v>1566966.41</v>
      </c>
      <c r="F89" s="2">
        <v>862556.56</v>
      </c>
      <c r="G89" s="2">
        <f>G90+G91+G92+G93+G94</f>
        <v>4426336.9947900008</v>
      </c>
      <c r="H89" s="2">
        <f t="shared" si="25"/>
        <v>1914257.7000000002</v>
      </c>
      <c r="I89" s="2">
        <v>1473206.56</v>
      </c>
      <c r="J89" s="2">
        <v>441051.14</v>
      </c>
      <c r="K89" s="57">
        <f>H89/D89</f>
        <v>0.78791504490282727</v>
      </c>
      <c r="L89" s="2">
        <v>-9.83</v>
      </c>
      <c r="M89" s="63" t="s">
        <v>285</v>
      </c>
      <c r="N89" s="2">
        <f t="shared" ref="N89:T89" si="29">N90+N91+N92+N93+N94</f>
        <v>12</v>
      </c>
      <c r="O89" s="2">
        <f t="shared" si="29"/>
        <v>4</v>
      </c>
      <c r="P89" s="2">
        <f t="shared" si="29"/>
        <v>4</v>
      </c>
      <c r="Q89" s="2">
        <f t="shared" si="29"/>
        <v>4</v>
      </c>
      <c r="R89" s="2">
        <f t="shared" si="29"/>
        <v>133.33333333333331</v>
      </c>
      <c r="S89" s="2">
        <f t="shared" si="29"/>
        <v>166.66666666666666</v>
      </c>
      <c r="T89" s="2">
        <f t="shared" si="29"/>
        <v>200</v>
      </c>
      <c r="U89" s="2"/>
      <c r="V89" s="3"/>
    </row>
    <row r="90" spans="1:22" s="15" customFormat="1" ht="33.75" hidden="1" outlineLevel="1" x14ac:dyDescent="0.2">
      <c r="A90" s="10" t="s">
        <v>209</v>
      </c>
      <c r="B90" s="10" t="s">
        <v>123</v>
      </c>
      <c r="C90" s="67"/>
      <c r="D90" s="11">
        <f t="shared" si="21"/>
        <v>1103156.7</v>
      </c>
      <c r="E90" s="11">
        <v>1043248.9</v>
      </c>
      <c r="F90" s="11">
        <v>59907.8</v>
      </c>
      <c r="G90" s="11">
        <v>1103156.736</v>
      </c>
      <c r="H90" s="11">
        <f t="shared" si="25"/>
        <v>1012560.4</v>
      </c>
      <c r="I90" s="11">
        <v>958132.38</v>
      </c>
      <c r="J90" s="11">
        <v>54428.02</v>
      </c>
      <c r="K90" s="57"/>
      <c r="L90" s="11"/>
      <c r="M90" s="11"/>
      <c r="N90" s="2">
        <f t="shared" ref="N90:N107" si="30">O90+P90+Q90</f>
        <v>3</v>
      </c>
      <c r="O90" s="11">
        <v>2</v>
      </c>
      <c r="P90" s="11">
        <v>0</v>
      </c>
      <c r="Q90" s="11">
        <v>1</v>
      </c>
      <c r="R90" s="2">
        <f t="shared" ref="R90:R107" si="31">O90/N90*100</f>
        <v>66.666666666666657</v>
      </c>
      <c r="S90" s="2">
        <f t="shared" ref="S90:S107" si="32">P90/N90*100</f>
        <v>0</v>
      </c>
      <c r="T90" s="2">
        <f t="shared" ref="T90:T107" si="33">Q90/N90*100</f>
        <v>33.333333333333329</v>
      </c>
      <c r="U90" s="11"/>
      <c r="V90" s="12"/>
    </row>
    <row r="91" spans="1:22" s="15" customFormat="1" ht="45" hidden="1" outlineLevel="1" x14ac:dyDescent="0.2">
      <c r="A91" s="10" t="s">
        <v>210</v>
      </c>
      <c r="B91" s="10" t="s">
        <v>124</v>
      </c>
      <c r="C91" s="69"/>
      <c r="D91" s="11">
        <f t="shared" si="21"/>
        <v>666213.42999999993</v>
      </c>
      <c r="E91" s="11">
        <v>15144.21</v>
      </c>
      <c r="F91" s="11">
        <v>651069.22</v>
      </c>
      <c r="G91" s="11">
        <v>751937.86549</v>
      </c>
      <c r="H91" s="11">
        <f t="shared" si="25"/>
        <v>250986.47</v>
      </c>
      <c r="I91" s="11">
        <v>13034.18</v>
      </c>
      <c r="J91" s="11">
        <v>237952.29</v>
      </c>
      <c r="K91" s="57"/>
      <c r="L91" s="11"/>
      <c r="M91" s="11"/>
      <c r="N91" s="2">
        <f t="shared" si="30"/>
        <v>3</v>
      </c>
      <c r="O91" s="11">
        <v>2</v>
      </c>
      <c r="P91" s="11">
        <v>0</v>
      </c>
      <c r="Q91" s="11">
        <v>1</v>
      </c>
      <c r="R91" s="2">
        <f t="shared" si="31"/>
        <v>66.666666666666657</v>
      </c>
      <c r="S91" s="2">
        <f t="shared" si="32"/>
        <v>0</v>
      </c>
      <c r="T91" s="2">
        <f t="shared" si="33"/>
        <v>33.333333333333329</v>
      </c>
      <c r="U91" s="11"/>
      <c r="V91" s="12"/>
    </row>
    <row r="92" spans="1:22" s="15" customFormat="1" ht="56.25" hidden="1" outlineLevel="1" x14ac:dyDescent="0.2">
      <c r="A92" s="10" t="s">
        <v>211</v>
      </c>
      <c r="B92" s="10" t="s">
        <v>125</v>
      </c>
      <c r="C92" s="69"/>
      <c r="D92" s="11">
        <f t="shared" si="21"/>
        <v>337821.68</v>
      </c>
      <c r="E92" s="11">
        <v>287680.59999999998</v>
      </c>
      <c r="F92" s="11">
        <v>50141.08</v>
      </c>
      <c r="G92" s="11">
        <v>352788.03421999997</v>
      </c>
      <c r="H92" s="11">
        <f t="shared" si="25"/>
        <v>328779.86</v>
      </c>
      <c r="I92" s="11">
        <v>281527.48</v>
      </c>
      <c r="J92" s="11">
        <v>47252.38</v>
      </c>
      <c r="K92" s="57"/>
      <c r="L92" s="11"/>
      <c r="M92" s="11"/>
      <c r="N92" s="2">
        <f t="shared" si="30"/>
        <v>2</v>
      </c>
      <c r="O92" s="11">
        <v>0</v>
      </c>
      <c r="P92" s="11">
        <v>2</v>
      </c>
      <c r="Q92" s="11">
        <v>0</v>
      </c>
      <c r="R92" s="2">
        <f t="shared" si="31"/>
        <v>0</v>
      </c>
      <c r="S92" s="2">
        <f t="shared" si="32"/>
        <v>100</v>
      </c>
      <c r="T92" s="2">
        <f t="shared" si="33"/>
        <v>0</v>
      </c>
      <c r="U92" s="11"/>
      <c r="V92" s="12"/>
    </row>
    <row r="93" spans="1:22" s="15" customFormat="1" ht="22.5" hidden="1" outlineLevel="1" x14ac:dyDescent="0.2">
      <c r="A93" s="10" t="s">
        <v>212</v>
      </c>
      <c r="B93" s="10" t="s">
        <v>126</v>
      </c>
      <c r="C93" s="69"/>
      <c r="D93" s="11">
        <f t="shared" si="21"/>
        <v>26605.47</v>
      </c>
      <c r="E93" s="11">
        <v>25275.200000000001</v>
      </c>
      <c r="F93" s="11">
        <v>1330.27</v>
      </c>
      <c r="G93" s="11">
        <v>37594.913</v>
      </c>
      <c r="H93" s="11">
        <f t="shared" si="25"/>
        <v>26205.279999999999</v>
      </c>
      <c r="I93" s="11">
        <v>24895.02</v>
      </c>
      <c r="J93" s="11">
        <v>1310.26</v>
      </c>
      <c r="K93" s="57"/>
      <c r="L93" s="11"/>
      <c r="M93" s="11"/>
      <c r="N93" s="11">
        <f t="shared" si="30"/>
        <v>3</v>
      </c>
      <c r="O93" s="11">
        <v>0</v>
      </c>
      <c r="P93" s="11">
        <v>2</v>
      </c>
      <c r="Q93" s="11">
        <v>1</v>
      </c>
      <c r="R93" s="11">
        <f t="shared" si="31"/>
        <v>0</v>
      </c>
      <c r="S93" s="11">
        <f t="shared" si="32"/>
        <v>66.666666666666657</v>
      </c>
      <c r="T93" s="11">
        <f t="shared" si="33"/>
        <v>33.333333333333329</v>
      </c>
      <c r="U93" s="11"/>
      <c r="V93" s="12"/>
    </row>
    <row r="94" spans="1:22" s="15" customFormat="1" ht="45" hidden="1" outlineLevel="1" x14ac:dyDescent="0.2">
      <c r="A94" s="10" t="s">
        <v>213</v>
      </c>
      <c r="B94" s="10" t="s">
        <v>127</v>
      </c>
      <c r="C94" s="69"/>
      <c r="D94" s="11">
        <f t="shared" si="21"/>
        <v>295725.69</v>
      </c>
      <c r="E94" s="11">
        <v>195617.5</v>
      </c>
      <c r="F94" s="11">
        <v>100108.19</v>
      </c>
      <c r="G94" s="11">
        <v>2180859.4460800001</v>
      </c>
      <c r="H94" s="11">
        <f t="shared" si="25"/>
        <v>295725.69</v>
      </c>
      <c r="I94" s="11">
        <v>195617.5</v>
      </c>
      <c r="J94" s="11">
        <v>100108.19</v>
      </c>
      <c r="K94" s="57"/>
      <c r="L94" s="11"/>
      <c r="M94" s="11"/>
      <c r="N94" s="11">
        <f t="shared" si="30"/>
        <v>1</v>
      </c>
      <c r="O94" s="11">
        <v>0</v>
      </c>
      <c r="P94" s="11">
        <v>0</v>
      </c>
      <c r="Q94" s="11">
        <v>1</v>
      </c>
      <c r="R94" s="11">
        <f t="shared" si="31"/>
        <v>0</v>
      </c>
      <c r="S94" s="11">
        <f t="shared" si="32"/>
        <v>0</v>
      </c>
      <c r="T94" s="11">
        <f t="shared" si="33"/>
        <v>100</v>
      </c>
      <c r="U94" s="11"/>
      <c r="V94" s="12"/>
    </row>
    <row r="95" spans="1:22" s="16" customFormat="1" ht="31.5" hidden="1" outlineLevel="1" x14ac:dyDescent="0.2">
      <c r="A95" s="1" t="s">
        <v>220</v>
      </c>
      <c r="B95" s="1" t="s">
        <v>215</v>
      </c>
      <c r="C95" s="29" t="s">
        <v>24</v>
      </c>
      <c r="D95" s="2">
        <f t="shared" si="21"/>
        <v>14177.26</v>
      </c>
      <c r="E95" s="2">
        <v>13468.4</v>
      </c>
      <c r="F95" s="2">
        <v>708.86</v>
      </c>
      <c r="G95" s="2">
        <f>G96+G97+G98+G99</f>
        <v>16677.260000000002</v>
      </c>
      <c r="H95" s="2">
        <f t="shared" si="25"/>
        <v>12566.269999999999</v>
      </c>
      <c r="I95" s="2">
        <v>11937.96</v>
      </c>
      <c r="J95" s="2">
        <v>628.31000000000006</v>
      </c>
      <c r="K95" s="57">
        <f>H95/D95</f>
        <v>0.8863680288010517</v>
      </c>
      <c r="L95" s="2">
        <v>3696.96</v>
      </c>
      <c r="M95" s="64" t="s">
        <v>283</v>
      </c>
      <c r="N95" s="2">
        <f>O95+P95+Q95</f>
        <v>21</v>
      </c>
      <c r="O95" s="2">
        <v>1</v>
      </c>
      <c r="P95" s="2">
        <v>6</v>
      </c>
      <c r="Q95" s="2">
        <v>14</v>
      </c>
      <c r="R95" s="2">
        <f t="shared" si="31"/>
        <v>4.7619047619047619</v>
      </c>
      <c r="S95" s="2">
        <f t="shared" si="32"/>
        <v>28.571428571428569</v>
      </c>
      <c r="T95" s="2">
        <f t="shared" si="33"/>
        <v>66.666666666666657</v>
      </c>
      <c r="U95" s="2"/>
      <c r="V95" s="3"/>
    </row>
    <row r="96" spans="1:22" s="33" customFormat="1" ht="56.25" hidden="1" outlineLevel="1" x14ac:dyDescent="0.2">
      <c r="A96" s="10"/>
      <c r="B96" s="10" t="s">
        <v>216</v>
      </c>
      <c r="C96" s="30"/>
      <c r="D96" s="10">
        <f t="shared" si="21"/>
        <v>5027.41</v>
      </c>
      <c r="E96" s="10">
        <v>4776.04</v>
      </c>
      <c r="F96" s="10">
        <v>251.37</v>
      </c>
      <c r="G96" s="10">
        <v>7527.41</v>
      </c>
      <c r="H96" s="10">
        <f t="shared" si="25"/>
        <v>4341.16</v>
      </c>
      <c r="I96" s="10">
        <v>4124.09</v>
      </c>
      <c r="J96" s="10">
        <v>217.07</v>
      </c>
      <c r="K96" s="57"/>
      <c r="L96" s="10"/>
      <c r="M96" s="10"/>
      <c r="N96" s="10">
        <f t="shared" si="30"/>
        <v>9</v>
      </c>
      <c r="O96" s="10">
        <v>1</v>
      </c>
      <c r="P96" s="10">
        <v>0</v>
      </c>
      <c r="Q96" s="10">
        <v>8</v>
      </c>
      <c r="R96" s="10">
        <f t="shared" si="31"/>
        <v>11.111111111111111</v>
      </c>
      <c r="S96" s="10">
        <f t="shared" si="32"/>
        <v>0</v>
      </c>
      <c r="T96" s="10">
        <f t="shared" si="33"/>
        <v>88.888888888888886</v>
      </c>
      <c r="U96" s="10"/>
      <c r="V96" s="32"/>
    </row>
    <row r="97" spans="1:27" s="33" customFormat="1" ht="45" hidden="1" outlineLevel="1" x14ac:dyDescent="0.2">
      <c r="A97" s="10"/>
      <c r="B97" s="10" t="s">
        <v>217</v>
      </c>
      <c r="C97" s="30"/>
      <c r="D97" s="10">
        <f t="shared" si="21"/>
        <v>5982.85</v>
      </c>
      <c r="E97" s="10">
        <v>5683.71</v>
      </c>
      <c r="F97" s="10">
        <v>299.14</v>
      </c>
      <c r="G97" s="10">
        <v>5982.85</v>
      </c>
      <c r="H97" s="10">
        <f t="shared" si="25"/>
        <v>5846.34</v>
      </c>
      <c r="I97" s="10">
        <v>5554.03</v>
      </c>
      <c r="J97" s="10">
        <v>292.31</v>
      </c>
      <c r="K97" s="57"/>
      <c r="L97" s="10"/>
      <c r="M97" s="10"/>
      <c r="N97" s="10">
        <f t="shared" si="30"/>
        <v>4</v>
      </c>
      <c r="O97" s="10">
        <v>0</v>
      </c>
      <c r="P97" s="10">
        <v>4</v>
      </c>
      <c r="Q97" s="10">
        <v>0</v>
      </c>
      <c r="R97" s="10">
        <f t="shared" si="31"/>
        <v>0</v>
      </c>
      <c r="S97" s="10">
        <f t="shared" si="32"/>
        <v>100</v>
      </c>
      <c r="T97" s="10">
        <f t="shared" si="33"/>
        <v>0</v>
      </c>
      <c r="U97" s="10"/>
      <c r="V97" s="32"/>
    </row>
    <row r="98" spans="1:27" s="33" customFormat="1" ht="45" hidden="1" outlineLevel="1" x14ac:dyDescent="0.2">
      <c r="A98" s="10"/>
      <c r="B98" s="10" t="s">
        <v>218</v>
      </c>
      <c r="C98" s="30"/>
      <c r="D98" s="10">
        <f t="shared" si="21"/>
        <v>1067</v>
      </c>
      <c r="E98" s="10">
        <v>1013.65</v>
      </c>
      <c r="F98" s="10">
        <v>53.35</v>
      </c>
      <c r="G98" s="10">
        <v>1067</v>
      </c>
      <c r="H98" s="10">
        <f t="shared" si="25"/>
        <v>914.67000000000007</v>
      </c>
      <c r="I98" s="10">
        <v>868.94</v>
      </c>
      <c r="J98" s="10">
        <v>45.73</v>
      </c>
      <c r="K98" s="57"/>
      <c r="L98" s="10"/>
      <c r="M98" s="10"/>
      <c r="N98" s="10">
        <f t="shared" si="30"/>
        <v>5</v>
      </c>
      <c r="O98" s="10">
        <v>0</v>
      </c>
      <c r="P98" s="10">
        <v>0</v>
      </c>
      <c r="Q98" s="10">
        <v>5</v>
      </c>
      <c r="R98" s="10">
        <f t="shared" si="31"/>
        <v>0</v>
      </c>
      <c r="S98" s="10">
        <f t="shared" si="32"/>
        <v>0</v>
      </c>
      <c r="T98" s="10">
        <f t="shared" si="33"/>
        <v>100</v>
      </c>
      <c r="U98" s="10"/>
      <c r="V98" s="32"/>
    </row>
    <row r="99" spans="1:27" s="33" customFormat="1" ht="56.25" hidden="1" outlineLevel="1" x14ac:dyDescent="0.2">
      <c r="A99" s="10"/>
      <c r="B99" s="10" t="s">
        <v>219</v>
      </c>
      <c r="C99" s="30"/>
      <c r="D99" s="10">
        <f t="shared" si="21"/>
        <v>2100</v>
      </c>
      <c r="E99" s="10">
        <v>1995</v>
      </c>
      <c r="F99" s="10">
        <v>105</v>
      </c>
      <c r="G99" s="10">
        <v>2100</v>
      </c>
      <c r="H99" s="10">
        <f t="shared" si="25"/>
        <v>1464.1000000000001</v>
      </c>
      <c r="I99" s="10">
        <v>1390.9</v>
      </c>
      <c r="J99" s="10">
        <v>73.2</v>
      </c>
      <c r="K99" s="57"/>
      <c r="L99" s="10"/>
      <c r="M99" s="10"/>
      <c r="N99" s="10">
        <f t="shared" si="30"/>
        <v>3</v>
      </c>
      <c r="O99" s="10">
        <v>0</v>
      </c>
      <c r="P99" s="10">
        <v>2</v>
      </c>
      <c r="Q99" s="10">
        <v>1</v>
      </c>
      <c r="R99" s="10">
        <f t="shared" si="31"/>
        <v>0</v>
      </c>
      <c r="S99" s="10">
        <f t="shared" si="32"/>
        <v>66.666666666666657</v>
      </c>
      <c r="T99" s="10">
        <f t="shared" si="33"/>
        <v>33.333333333333329</v>
      </c>
      <c r="U99" s="10"/>
      <c r="V99" s="32"/>
    </row>
    <row r="100" spans="1:27" s="35" customFormat="1" ht="21" hidden="1" outlineLevel="1" x14ac:dyDescent="0.15">
      <c r="A100" s="1" t="s">
        <v>221</v>
      </c>
      <c r="B100" s="1" t="s">
        <v>222</v>
      </c>
      <c r="C100" s="1" t="s">
        <v>223</v>
      </c>
      <c r="D100" s="1">
        <f t="shared" si="21"/>
        <v>33547434.460000001</v>
      </c>
      <c r="E100" s="1">
        <v>10387153.300000001</v>
      </c>
      <c r="F100" s="1">
        <v>23160281.16</v>
      </c>
      <c r="G100" s="1">
        <v>34495514.427890003</v>
      </c>
      <c r="H100" s="1">
        <f t="shared" si="25"/>
        <v>32069973.699999999</v>
      </c>
      <c r="I100" s="1">
        <v>9073030</v>
      </c>
      <c r="J100" s="1">
        <v>22996943.699999999</v>
      </c>
      <c r="K100" s="57">
        <f>H100/D100</f>
        <v>0.95595905368675393</v>
      </c>
      <c r="L100" s="1">
        <v>938.43</v>
      </c>
      <c r="M100" s="65" t="s">
        <v>286</v>
      </c>
      <c r="N100" s="1">
        <f t="shared" si="30"/>
        <v>18</v>
      </c>
      <c r="O100" s="1">
        <v>4</v>
      </c>
      <c r="P100" s="1">
        <v>6</v>
      </c>
      <c r="Q100" s="1">
        <v>8</v>
      </c>
      <c r="R100" s="1">
        <f t="shared" si="31"/>
        <v>22.222222222222221</v>
      </c>
      <c r="S100" s="1">
        <f t="shared" si="32"/>
        <v>33.333333333333329</v>
      </c>
      <c r="T100" s="1">
        <f t="shared" si="33"/>
        <v>44.444444444444443</v>
      </c>
      <c r="U100" s="1"/>
      <c r="V100" s="34"/>
    </row>
    <row r="101" spans="1:27" s="33" customFormat="1" ht="56.25" hidden="1" outlineLevel="1" x14ac:dyDescent="0.2">
      <c r="A101" s="10"/>
      <c r="B101" s="10" t="s">
        <v>224</v>
      </c>
      <c r="C101" s="77"/>
      <c r="D101" s="10">
        <f t="shared" si="21"/>
        <v>2159499.7999999998</v>
      </c>
      <c r="E101" s="10">
        <v>669300.9</v>
      </c>
      <c r="F101" s="10">
        <v>1490198.9</v>
      </c>
      <c r="G101" s="10">
        <v>3138448.6180799999</v>
      </c>
      <c r="H101" s="48">
        <f t="shared" si="25"/>
        <v>2159499.7999999998</v>
      </c>
      <c r="I101" s="10">
        <v>669300.9</v>
      </c>
      <c r="J101" s="10">
        <v>1490198.9</v>
      </c>
      <c r="K101" s="57"/>
      <c r="L101" s="10"/>
      <c r="M101" s="10"/>
      <c r="N101" s="10">
        <f t="shared" si="30"/>
        <v>25</v>
      </c>
      <c r="O101" s="10">
        <v>5</v>
      </c>
      <c r="P101" s="10">
        <v>6</v>
      </c>
      <c r="Q101" s="10">
        <v>14</v>
      </c>
      <c r="R101" s="10">
        <f t="shared" si="31"/>
        <v>20</v>
      </c>
      <c r="S101" s="10">
        <f t="shared" si="32"/>
        <v>24</v>
      </c>
      <c r="T101" s="10">
        <f t="shared" si="33"/>
        <v>56.000000000000007</v>
      </c>
      <c r="U101" s="10"/>
      <c r="V101" s="32"/>
    </row>
    <row r="102" spans="1:27" s="33" customFormat="1" ht="101.25" hidden="1" outlineLevel="1" x14ac:dyDescent="0.2">
      <c r="A102" s="10"/>
      <c r="B102" s="10" t="s">
        <v>225</v>
      </c>
      <c r="C102" s="78"/>
      <c r="D102" s="10">
        <f t="shared" si="21"/>
        <v>4177277.8</v>
      </c>
      <c r="E102" s="10">
        <v>112681.9</v>
      </c>
      <c r="F102" s="10">
        <v>4064595.9</v>
      </c>
      <c r="G102" s="10">
        <v>4177277.8166800002</v>
      </c>
      <c r="H102" s="48">
        <f t="shared" si="25"/>
        <v>4090248.1999999997</v>
      </c>
      <c r="I102" s="10">
        <v>111870.9</v>
      </c>
      <c r="J102" s="10">
        <v>3978377.3</v>
      </c>
      <c r="K102" s="57"/>
      <c r="L102" s="10"/>
      <c r="M102" s="10"/>
      <c r="N102" s="10">
        <f t="shared" si="30"/>
        <v>18</v>
      </c>
      <c r="O102" s="10">
        <v>4</v>
      </c>
      <c r="P102" s="10">
        <v>4</v>
      </c>
      <c r="Q102" s="10">
        <v>10</v>
      </c>
      <c r="R102" s="10">
        <f t="shared" si="31"/>
        <v>22.222222222222221</v>
      </c>
      <c r="S102" s="10">
        <f t="shared" si="32"/>
        <v>22.222222222222221</v>
      </c>
      <c r="T102" s="10">
        <f t="shared" si="33"/>
        <v>55.555555555555557</v>
      </c>
      <c r="U102" s="10"/>
      <c r="V102" s="32"/>
    </row>
    <row r="103" spans="1:27" s="33" customFormat="1" ht="33.75" hidden="1" outlineLevel="1" x14ac:dyDescent="0.2">
      <c r="A103" s="10"/>
      <c r="B103" s="10" t="s">
        <v>226</v>
      </c>
      <c r="C103" s="78"/>
      <c r="D103" s="10">
        <f t="shared" si="21"/>
        <v>455909</v>
      </c>
      <c r="E103" s="10">
        <v>0</v>
      </c>
      <c r="F103" s="10">
        <v>455909</v>
      </c>
      <c r="G103" s="10">
        <v>455908.95319999999</v>
      </c>
      <c r="H103" s="48">
        <f t="shared" si="25"/>
        <v>454132.8</v>
      </c>
      <c r="I103" s="10">
        <v>0</v>
      </c>
      <c r="J103" s="10">
        <v>454132.8</v>
      </c>
      <c r="K103" s="57"/>
      <c r="L103" s="10"/>
      <c r="M103" s="10"/>
      <c r="N103" s="10">
        <f t="shared" si="30"/>
        <v>11</v>
      </c>
      <c r="O103" s="10">
        <v>3</v>
      </c>
      <c r="P103" s="10">
        <v>0</v>
      </c>
      <c r="Q103" s="10">
        <v>8</v>
      </c>
      <c r="R103" s="10">
        <f t="shared" si="31"/>
        <v>27.27272727272727</v>
      </c>
      <c r="S103" s="10">
        <f t="shared" si="32"/>
        <v>0</v>
      </c>
      <c r="T103" s="10">
        <f t="shared" si="33"/>
        <v>72.727272727272734</v>
      </c>
      <c r="U103" s="10"/>
      <c r="V103" s="10"/>
    </row>
    <row r="104" spans="1:27" s="50" customFormat="1" ht="45" hidden="1" outlineLevel="1" x14ac:dyDescent="0.25">
      <c r="A104" s="49"/>
      <c r="B104" s="40" t="s">
        <v>227</v>
      </c>
      <c r="C104" s="78"/>
      <c r="D104" s="10">
        <f t="shared" si="21"/>
        <v>62546.9</v>
      </c>
      <c r="E104" s="48">
        <v>0</v>
      </c>
      <c r="F104" s="48">
        <v>62546.9</v>
      </c>
      <c r="G104" s="53">
        <v>62546.927799999998</v>
      </c>
      <c r="H104" s="48">
        <f t="shared" si="25"/>
        <v>62546.9</v>
      </c>
      <c r="I104" s="49">
        <v>0</v>
      </c>
      <c r="J104" s="49">
        <v>62546.9</v>
      </c>
      <c r="K104" s="57"/>
      <c r="L104" s="49"/>
      <c r="M104" s="49"/>
      <c r="N104" s="49">
        <f t="shared" si="30"/>
        <v>2</v>
      </c>
      <c r="O104" s="49">
        <v>2</v>
      </c>
      <c r="P104" s="49">
        <v>0</v>
      </c>
      <c r="Q104" s="49">
        <v>0</v>
      </c>
      <c r="R104" s="49">
        <f t="shared" si="31"/>
        <v>100</v>
      </c>
      <c r="S104" s="49">
        <f t="shared" si="32"/>
        <v>0</v>
      </c>
      <c r="T104" s="49">
        <f t="shared" si="33"/>
        <v>0</v>
      </c>
      <c r="U104" s="49"/>
      <c r="V104" s="49"/>
    </row>
    <row r="105" spans="1:27" s="50" customFormat="1" ht="56.25" hidden="1" outlineLevel="1" x14ac:dyDescent="0.25">
      <c r="A105" s="49"/>
      <c r="B105" s="40" t="s">
        <v>228</v>
      </c>
      <c r="C105" s="78"/>
      <c r="D105" s="10">
        <f t="shared" si="21"/>
        <v>335549.8</v>
      </c>
      <c r="E105" s="48">
        <v>318772.3</v>
      </c>
      <c r="F105" s="48">
        <v>16777.5</v>
      </c>
      <c r="G105" s="53">
        <v>335549.78950000001</v>
      </c>
      <c r="H105" s="48">
        <f t="shared" si="25"/>
        <v>335549.8</v>
      </c>
      <c r="I105" s="48">
        <v>318772.3</v>
      </c>
      <c r="J105" s="48">
        <v>16777.5</v>
      </c>
      <c r="K105" s="57"/>
      <c r="L105" s="48"/>
      <c r="M105" s="48"/>
      <c r="N105" s="48">
        <f t="shared" si="30"/>
        <v>4</v>
      </c>
      <c r="O105" s="48">
        <v>0</v>
      </c>
      <c r="P105" s="48">
        <v>3</v>
      </c>
      <c r="Q105" s="48">
        <v>1</v>
      </c>
      <c r="R105" s="48">
        <f t="shared" si="31"/>
        <v>0</v>
      </c>
      <c r="S105" s="48">
        <f t="shared" si="32"/>
        <v>75</v>
      </c>
      <c r="T105" s="48">
        <f t="shared" si="33"/>
        <v>25</v>
      </c>
      <c r="U105" s="49"/>
      <c r="V105" s="51"/>
      <c r="W105" s="52"/>
      <c r="X105" s="52"/>
      <c r="Y105" s="52"/>
      <c r="Z105" s="52"/>
      <c r="AA105" s="52"/>
    </row>
    <row r="106" spans="1:27" s="50" customFormat="1" ht="56.25" hidden="1" outlineLevel="1" x14ac:dyDescent="0.25">
      <c r="A106" s="49"/>
      <c r="B106" s="40" t="s">
        <v>229</v>
      </c>
      <c r="C106" s="78"/>
      <c r="D106" s="10">
        <f t="shared" si="21"/>
        <v>1883025.1</v>
      </c>
      <c r="E106" s="48">
        <v>677228.4</v>
      </c>
      <c r="F106" s="48">
        <v>1205796.7</v>
      </c>
      <c r="G106" s="53">
        <v>1883025.0626300001</v>
      </c>
      <c r="H106" s="48">
        <f t="shared" si="25"/>
        <v>1784038.3999999999</v>
      </c>
      <c r="I106" s="48">
        <v>612019.1</v>
      </c>
      <c r="J106" s="48">
        <v>1172019.3</v>
      </c>
      <c r="K106" s="57"/>
      <c r="L106" s="48"/>
      <c r="M106" s="48"/>
      <c r="N106" s="48">
        <f t="shared" si="30"/>
        <v>4</v>
      </c>
      <c r="O106" s="48">
        <v>0</v>
      </c>
      <c r="P106" s="48">
        <v>4</v>
      </c>
      <c r="Q106" s="48">
        <v>0</v>
      </c>
      <c r="R106" s="48">
        <f t="shared" si="31"/>
        <v>0</v>
      </c>
      <c r="S106" s="48">
        <f t="shared" si="32"/>
        <v>100</v>
      </c>
      <c r="T106" s="48">
        <f t="shared" si="33"/>
        <v>0</v>
      </c>
      <c r="U106" s="49"/>
      <c r="V106" s="51"/>
      <c r="W106" s="52"/>
      <c r="X106" s="52"/>
      <c r="Y106" s="52"/>
      <c r="Z106" s="52"/>
      <c r="AA106" s="52"/>
    </row>
    <row r="107" spans="1:27" s="50" customFormat="1" ht="33.75" hidden="1" outlineLevel="1" x14ac:dyDescent="0.25">
      <c r="A107" s="49"/>
      <c r="B107" s="40" t="s">
        <v>230</v>
      </c>
      <c r="C107" s="78"/>
      <c r="D107" s="10">
        <f t="shared" si="21"/>
        <v>5638100.2999999998</v>
      </c>
      <c r="E107" s="48">
        <v>5277038.2</v>
      </c>
      <c r="F107" s="48">
        <v>361062.1</v>
      </c>
      <c r="G107" s="53">
        <v>5638100.2999999998</v>
      </c>
      <c r="H107" s="48">
        <f t="shared" si="25"/>
        <v>5039840.9000000004</v>
      </c>
      <c r="I107" s="48">
        <v>4678834.9000000004</v>
      </c>
      <c r="J107" s="48">
        <v>361006</v>
      </c>
      <c r="K107" s="57"/>
      <c r="L107" s="48"/>
      <c r="M107" s="48"/>
      <c r="N107" s="48">
        <f t="shared" si="30"/>
        <v>7</v>
      </c>
      <c r="O107" s="48">
        <v>3</v>
      </c>
      <c r="P107" s="48">
        <v>2</v>
      </c>
      <c r="Q107" s="48">
        <v>2</v>
      </c>
      <c r="R107" s="60">
        <f t="shared" si="31"/>
        <v>42.857142857142854</v>
      </c>
      <c r="S107" s="60">
        <f t="shared" si="32"/>
        <v>28.571428571428569</v>
      </c>
      <c r="T107" s="60">
        <f t="shared" si="33"/>
        <v>28.571428571428569</v>
      </c>
      <c r="U107" s="49"/>
      <c r="V107" s="51"/>
      <c r="W107" s="52"/>
      <c r="X107" s="52"/>
      <c r="Y107" s="52"/>
      <c r="Z107" s="52"/>
      <c r="AA107" s="52"/>
    </row>
    <row r="108" spans="1:27" s="50" customFormat="1" ht="45" hidden="1" outlineLevel="1" x14ac:dyDescent="0.25">
      <c r="A108" s="49"/>
      <c r="B108" s="40" t="s">
        <v>231</v>
      </c>
      <c r="C108" s="78"/>
      <c r="D108" s="10">
        <f t="shared" si="21"/>
        <v>17454489.699999999</v>
      </c>
      <c r="E108" s="48">
        <v>2094667.8</v>
      </c>
      <c r="F108" s="48">
        <v>15359821.9</v>
      </c>
      <c r="G108" s="53">
        <v>17454489.699999999</v>
      </c>
      <c r="H108" s="48">
        <f t="shared" si="25"/>
        <v>16977235</v>
      </c>
      <c r="I108" s="48">
        <v>1617413.1</v>
      </c>
      <c r="J108" s="48">
        <v>15359821.9</v>
      </c>
      <c r="K108" s="57"/>
      <c r="L108" s="48"/>
      <c r="M108" s="48"/>
      <c r="N108" s="48"/>
      <c r="O108" s="48"/>
      <c r="P108" s="48"/>
      <c r="Q108" s="48"/>
      <c r="R108" s="48"/>
      <c r="S108" s="48"/>
      <c r="T108" s="48"/>
      <c r="U108" s="49"/>
      <c r="V108" s="51"/>
      <c r="W108" s="52"/>
      <c r="X108" s="52"/>
      <c r="Y108" s="52"/>
      <c r="Z108" s="52"/>
      <c r="AA108" s="52"/>
    </row>
    <row r="109" spans="1:27" s="50" customFormat="1" ht="33.75" hidden="1" outlineLevel="1" x14ac:dyDescent="0.25">
      <c r="A109" s="49"/>
      <c r="B109" s="40" t="s">
        <v>232</v>
      </c>
      <c r="C109" s="78"/>
      <c r="D109" s="10">
        <f t="shared" si="21"/>
        <v>1249485.8600000001</v>
      </c>
      <c r="E109" s="48">
        <v>1236991</v>
      </c>
      <c r="F109" s="48">
        <v>12494.86</v>
      </c>
      <c r="G109" s="53">
        <v>1249485.8600000001</v>
      </c>
      <c r="H109" s="48">
        <f t="shared" si="25"/>
        <v>1075574.5</v>
      </c>
      <c r="I109" s="48">
        <v>1064818.8</v>
      </c>
      <c r="J109" s="48">
        <v>10755.7</v>
      </c>
      <c r="K109" s="57"/>
      <c r="L109" s="48"/>
      <c r="M109" s="48"/>
      <c r="N109" s="48"/>
      <c r="O109" s="48"/>
      <c r="P109" s="48"/>
      <c r="Q109" s="48"/>
      <c r="R109" s="48"/>
      <c r="S109" s="48"/>
      <c r="T109" s="48"/>
      <c r="U109" s="49"/>
      <c r="V109" s="51"/>
      <c r="W109" s="52"/>
      <c r="X109" s="52"/>
      <c r="Y109" s="52"/>
      <c r="Z109" s="52"/>
      <c r="AA109" s="52"/>
    </row>
    <row r="110" spans="1:27" s="50" customFormat="1" ht="33.75" hidden="1" outlineLevel="1" x14ac:dyDescent="0.25">
      <c r="A110" s="49"/>
      <c r="B110" s="40" t="s">
        <v>51</v>
      </c>
      <c r="C110" s="79"/>
      <c r="D110" s="10">
        <f t="shared" si="21"/>
        <v>100681.4</v>
      </c>
      <c r="E110" s="48">
        <v>0</v>
      </c>
      <c r="F110" s="48">
        <v>100681.4</v>
      </c>
      <c r="G110" s="53">
        <v>100681.4</v>
      </c>
      <c r="H110" s="48">
        <f t="shared" si="25"/>
        <v>91307.4</v>
      </c>
      <c r="I110" s="48">
        <v>0</v>
      </c>
      <c r="J110" s="48">
        <v>91307.4</v>
      </c>
      <c r="K110" s="57"/>
      <c r="L110" s="48"/>
      <c r="M110" s="48"/>
      <c r="N110" s="48"/>
      <c r="O110" s="48"/>
      <c r="P110" s="48"/>
      <c r="Q110" s="48"/>
      <c r="R110" s="48"/>
      <c r="S110" s="48"/>
      <c r="T110" s="48"/>
      <c r="U110" s="49"/>
      <c r="V110" s="51"/>
      <c r="W110" s="52"/>
      <c r="X110" s="52"/>
      <c r="Y110" s="52"/>
      <c r="Z110" s="52"/>
      <c r="AA110" s="52"/>
    </row>
    <row r="111" spans="1:27" s="39" customFormat="1" ht="63" hidden="1" outlineLevel="1" x14ac:dyDescent="0.2">
      <c r="A111" s="42" t="s">
        <v>239</v>
      </c>
      <c r="B111" s="18" t="s">
        <v>233</v>
      </c>
      <c r="C111" s="18" t="s">
        <v>223</v>
      </c>
      <c r="D111" s="43">
        <f t="shared" si="21"/>
        <v>54</v>
      </c>
      <c r="E111" s="43">
        <v>0</v>
      </c>
      <c r="F111" s="43">
        <v>54</v>
      </c>
      <c r="G111" s="43">
        <v>54</v>
      </c>
      <c r="H111" s="43">
        <f t="shared" si="25"/>
        <v>53.5</v>
      </c>
      <c r="I111" s="43">
        <v>0</v>
      </c>
      <c r="J111" s="43">
        <v>53.5</v>
      </c>
      <c r="K111" s="57">
        <f t="shared" ref="K111:K117" si="34">H111/D111</f>
        <v>0.9907407407407407</v>
      </c>
      <c r="L111" s="43"/>
      <c r="M111" s="43"/>
      <c r="N111" s="43"/>
      <c r="O111" s="43"/>
      <c r="P111" s="43"/>
      <c r="Q111" s="43"/>
      <c r="R111" s="43"/>
      <c r="S111" s="43"/>
      <c r="T111" s="43"/>
      <c r="U111" s="42"/>
      <c r="V111" s="44"/>
      <c r="W111" s="38"/>
      <c r="X111" s="38"/>
      <c r="Y111" s="38"/>
      <c r="Z111" s="38"/>
      <c r="AA111" s="38"/>
    </row>
    <row r="112" spans="1:27" s="39" customFormat="1" ht="28.5" hidden="1" customHeight="1" outlineLevel="1" x14ac:dyDescent="0.2">
      <c r="A112" s="42" t="s">
        <v>240</v>
      </c>
      <c r="B112" s="18" t="s">
        <v>234</v>
      </c>
      <c r="C112" s="18" t="s">
        <v>223</v>
      </c>
      <c r="D112" s="43">
        <f t="shared" si="21"/>
        <v>355443</v>
      </c>
      <c r="E112" s="43">
        <v>352536.6</v>
      </c>
      <c r="F112" s="43">
        <v>2906.4</v>
      </c>
      <c r="G112" s="21">
        <v>355442.97368</v>
      </c>
      <c r="H112" s="43">
        <f t="shared" si="25"/>
        <v>354446.6</v>
      </c>
      <c r="I112" s="43">
        <v>351551.5</v>
      </c>
      <c r="J112" s="43">
        <v>2895.1</v>
      </c>
      <c r="K112" s="57">
        <f t="shared" si="34"/>
        <v>0.99719673759224403</v>
      </c>
      <c r="L112" s="43">
        <v>124.32</v>
      </c>
      <c r="M112" s="66" t="s">
        <v>283</v>
      </c>
      <c r="N112" s="43">
        <f>O112+P112+Q112</f>
        <v>8</v>
      </c>
      <c r="O112" s="43">
        <v>2</v>
      </c>
      <c r="P112" s="43">
        <v>0</v>
      </c>
      <c r="Q112" s="43">
        <v>6</v>
      </c>
      <c r="R112" s="43">
        <f>O112/N112*100</f>
        <v>25</v>
      </c>
      <c r="S112" s="43">
        <f>P112/N112*100</f>
        <v>0</v>
      </c>
      <c r="T112" s="43">
        <f>Q112/N112*100</f>
        <v>75</v>
      </c>
      <c r="U112" s="42"/>
      <c r="V112" s="44"/>
      <c r="W112" s="38"/>
      <c r="X112" s="38"/>
      <c r="Y112" s="38"/>
      <c r="Z112" s="38"/>
      <c r="AA112" s="38"/>
    </row>
    <row r="113" spans="1:27" s="39" customFormat="1" ht="21" hidden="1" outlineLevel="1" x14ac:dyDescent="0.2">
      <c r="A113" s="42" t="s">
        <v>241</v>
      </c>
      <c r="B113" s="18" t="s">
        <v>235</v>
      </c>
      <c r="C113" s="18" t="s">
        <v>223</v>
      </c>
      <c r="D113" s="43">
        <f t="shared" si="21"/>
        <v>786247</v>
      </c>
      <c r="E113" s="43">
        <v>653277</v>
      </c>
      <c r="F113" s="43">
        <v>132970</v>
      </c>
      <c r="G113" s="43">
        <v>786197</v>
      </c>
      <c r="H113" s="43">
        <f t="shared" si="25"/>
        <v>781481.2</v>
      </c>
      <c r="I113" s="43">
        <v>649861.5</v>
      </c>
      <c r="J113" s="43">
        <v>131619.70000000001</v>
      </c>
      <c r="K113" s="57">
        <f t="shared" si="34"/>
        <v>0.99393854602942833</v>
      </c>
      <c r="L113" s="43">
        <v>5.27</v>
      </c>
      <c r="M113" s="66" t="s">
        <v>287</v>
      </c>
      <c r="N113" s="43">
        <f>O113+P113+Q113</f>
        <v>4</v>
      </c>
      <c r="O113" s="43">
        <v>1</v>
      </c>
      <c r="P113" s="43">
        <v>2</v>
      </c>
      <c r="Q113" s="43">
        <v>1</v>
      </c>
      <c r="R113" s="43">
        <f>O113/N113*100</f>
        <v>25</v>
      </c>
      <c r="S113" s="43">
        <f>P113/N113*100</f>
        <v>50</v>
      </c>
      <c r="T113" s="43">
        <f>Q113/N113*100</f>
        <v>25</v>
      </c>
      <c r="U113" s="42"/>
      <c r="V113" s="44"/>
      <c r="W113" s="38"/>
      <c r="X113" s="38"/>
      <c r="Y113" s="38"/>
      <c r="Z113" s="38"/>
      <c r="AA113" s="38"/>
    </row>
    <row r="114" spans="1:27" s="39" customFormat="1" ht="31.5" hidden="1" outlineLevel="1" x14ac:dyDescent="0.2">
      <c r="A114" s="42" t="s">
        <v>242</v>
      </c>
      <c r="B114" s="18" t="s">
        <v>236</v>
      </c>
      <c r="C114" s="18" t="s">
        <v>223</v>
      </c>
      <c r="D114" s="43">
        <f t="shared" si="21"/>
        <v>880</v>
      </c>
      <c r="E114" s="43">
        <v>0</v>
      </c>
      <c r="F114" s="43">
        <v>880</v>
      </c>
      <c r="G114" s="43">
        <v>880</v>
      </c>
      <c r="H114" s="43">
        <f t="shared" si="25"/>
        <v>880</v>
      </c>
      <c r="I114" s="43">
        <v>0</v>
      </c>
      <c r="J114" s="43">
        <v>880</v>
      </c>
      <c r="K114" s="57">
        <f t="shared" si="34"/>
        <v>1</v>
      </c>
      <c r="L114" s="43"/>
      <c r="M114" s="43"/>
      <c r="N114" s="43"/>
      <c r="O114" s="43"/>
      <c r="P114" s="43"/>
      <c r="Q114" s="43"/>
      <c r="R114" s="43"/>
      <c r="S114" s="43"/>
      <c r="T114" s="43"/>
      <c r="U114" s="42"/>
      <c r="V114" s="44"/>
      <c r="W114" s="38"/>
      <c r="X114" s="38"/>
      <c r="Y114" s="38"/>
      <c r="Z114" s="38"/>
      <c r="AA114" s="38"/>
    </row>
    <row r="115" spans="1:27" s="39" customFormat="1" ht="31.5" hidden="1" outlineLevel="1" x14ac:dyDescent="0.2">
      <c r="A115" s="42" t="s">
        <v>243</v>
      </c>
      <c r="B115" s="18" t="s">
        <v>237</v>
      </c>
      <c r="C115" s="18" t="s">
        <v>223</v>
      </c>
      <c r="D115" s="43">
        <f t="shared" si="21"/>
        <v>102489.70000000001</v>
      </c>
      <c r="E115" s="43">
        <v>43137.3</v>
      </c>
      <c r="F115" s="43">
        <v>59352.4</v>
      </c>
      <c r="G115" s="54">
        <v>102489.73892</v>
      </c>
      <c r="H115" s="43">
        <f t="shared" si="25"/>
        <v>55746.600000000006</v>
      </c>
      <c r="I115" s="43">
        <v>40612.300000000003</v>
      </c>
      <c r="J115" s="43">
        <v>15134.3</v>
      </c>
      <c r="K115" s="57">
        <f t="shared" si="34"/>
        <v>0.54392392601402872</v>
      </c>
      <c r="L115" s="43"/>
      <c r="M115" s="43"/>
      <c r="N115" s="43"/>
      <c r="O115" s="43"/>
      <c r="P115" s="43"/>
      <c r="Q115" s="43"/>
      <c r="R115" s="43"/>
      <c r="S115" s="43"/>
      <c r="T115" s="43"/>
      <c r="U115" s="42"/>
      <c r="V115" s="44"/>
      <c r="W115" s="38"/>
      <c r="X115" s="38"/>
      <c r="Y115" s="38"/>
      <c r="Z115" s="38"/>
      <c r="AA115" s="38"/>
    </row>
    <row r="116" spans="1:27" s="39" customFormat="1" ht="21" hidden="1" outlineLevel="1" x14ac:dyDescent="0.2">
      <c r="A116" s="42" t="s">
        <v>244</v>
      </c>
      <c r="B116" s="18" t="s">
        <v>238</v>
      </c>
      <c r="C116" s="18" t="s">
        <v>223</v>
      </c>
      <c r="D116" s="43">
        <f t="shared" si="21"/>
        <v>170137.4</v>
      </c>
      <c r="E116" s="43">
        <v>0</v>
      </c>
      <c r="F116" s="43">
        <v>170137.4</v>
      </c>
      <c r="G116" s="54">
        <v>170137.36734999999</v>
      </c>
      <c r="H116" s="43">
        <f t="shared" si="25"/>
        <v>167668.9</v>
      </c>
      <c r="I116" s="43">
        <v>0</v>
      </c>
      <c r="J116" s="43">
        <v>167668.9</v>
      </c>
      <c r="K116" s="57">
        <f t="shared" si="34"/>
        <v>0.98549113833877799</v>
      </c>
      <c r="L116" s="43"/>
      <c r="M116" s="43"/>
      <c r="N116" s="43"/>
      <c r="O116" s="43"/>
      <c r="P116" s="43"/>
      <c r="Q116" s="43"/>
      <c r="R116" s="43"/>
      <c r="S116" s="43"/>
      <c r="T116" s="43"/>
      <c r="U116" s="42"/>
      <c r="V116" s="44"/>
      <c r="W116" s="38"/>
      <c r="X116" s="38"/>
      <c r="Y116" s="38"/>
      <c r="Z116" s="38"/>
      <c r="AA116" s="38"/>
    </row>
    <row r="117" spans="1:27" s="39" customFormat="1" ht="21" hidden="1" outlineLevel="1" x14ac:dyDescent="0.2">
      <c r="A117" s="42" t="s">
        <v>245</v>
      </c>
      <c r="B117" s="18" t="s">
        <v>246</v>
      </c>
      <c r="C117" s="18" t="s">
        <v>247</v>
      </c>
      <c r="D117" s="43">
        <f t="shared" si="21"/>
        <v>52439661</v>
      </c>
      <c r="E117" s="43">
        <v>14762757.1</v>
      </c>
      <c r="F117" s="43">
        <v>37676903.899999999</v>
      </c>
      <c r="G117" s="54">
        <v>52751008.375139996</v>
      </c>
      <c r="H117" s="43">
        <f t="shared" si="25"/>
        <v>45832099.499999993</v>
      </c>
      <c r="I117" s="43">
        <v>9580521</v>
      </c>
      <c r="J117" s="43">
        <v>36251578.499999993</v>
      </c>
      <c r="K117" s="57">
        <f t="shared" si="34"/>
        <v>0.8739968685152254</v>
      </c>
      <c r="L117" s="43">
        <v>642.32000000000005</v>
      </c>
      <c r="M117" s="66" t="s">
        <v>283</v>
      </c>
      <c r="N117" s="43">
        <f>N118+N119+N120+N122+N123+N124+N126</f>
        <v>74</v>
      </c>
      <c r="O117" s="43">
        <f t="shared" ref="O117:T117" si="35">O118+O119+O120+O122+O123+O124+O126</f>
        <v>9</v>
      </c>
      <c r="P117" s="43">
        <f t="shared" si="35"/>
        <v>60</v>
      </c>
      <c r="Q117" s="43">
        <f t="shared" si="35"/>
        <v>5</v>
      </c>
      <c r="R117" s="43">
        <f t="shared" si="35"/>
        <v>134.70588235294116</v>
      </c>
      <c r="S117" s="43">
        <f t="shared" si="35"/>
        <v>462.35294117647061</v>
      </c>
      <c r="T117" s="43">
        <f t="shared" si="35"/>
        <v>102.94117647058823</v>
      </c>
      <c r="U117" s="42"/>
      <c r="V117" s="44"/>
      <c r="W117" s="38"/>
      <c r="X117" s="38"/>
      <c r="Y117" s="38"/>
      <c r="Z117" s="38"/>
      <c r="AA117" s="38"/>
    </row>
    <row r="118" spans="1:27" s="36" customFormat="1" ht="22.5" hidden="1" outlineLevel="1" x14ac:dyDescent="0.25">
      <c r="A118" s="25" t="s">
        <v>256</v>
      </c>
      <c r="B118" s="19" t="s">
        <v>248</v>
      </c>
      <c r="C118" s="80"/>
      <c r="D118" s="20">
        <f t="shared" si="21"/>
        <v>12859113.1</v>
      </c>
      <c r="E118" s="20">
        <v>6280429.0999999996</v>
      </c>
      <c r="F118" s="20">
        <v>6578684</v>
      </c>
      <c r="G118" s="55">
        <v>12974452.779999999</v>
      </c>
      <c r="H118" s="20">
        <f t="shared" si="25"/>
        <v>10142030.399999999</v>
      </c>
      <c r="I118" s="20">
        <v>4030024.3</v>
      </c>
      <c r="J118" s="20">
        <v>6112006.0999999996</v>
      </c>
      <c r="K118" s="57"/>
      <c r="L118" s="20"/>
      <c r="M118" s="20"/>
      <c r="N118" s="20">
        <f t="shared" ref="N118:N130" si="36">O118+P118+Q118</f>
        <v>4</v>
      </c>
      <c r="O118" s="20">
        <v>0</v>
      </c>
      <c r="P118" s="20">
        <v>4</v>
      </c>
      <c r="Q118" s="20">
        <v>0</v>
      </c>
      <c r="R118" s="20">
        <f t="shared" ref="R118:R130" si="37">O118/N118*100</f>
        <v>0</v>
      </c>
      <c r="S118" s="20">
        <f t="shared" ref="S118:S130" si="38">P118/N118*100</f>
        <v>100</v>
      </c>
      <c r="T118" s="20">
        <f t="shared" ref="T118:T130" si="39">Q118/N118*100</f>
        <v>0</v>
      </c>
      <c r="U118" s="25"/>
      <c r="V118" s="41"/>
      <c r="W118" s="37"/>
      <c r="X118" s="37"/>
      <c r="Y118" s="37"/>
      <c r="Z118" s="37"/>
      <c r="AA118" s="37"/>
    </row>
    <row r="119" spans="1:27" s="36" customFormat="1" ht="22.5" hidden="1" outlineLevel="1" x14ac:dyDescent="0.25">
      <c r="A119" s="25" t="s">
        <v>257</v>
      </c>
      <c r="B119" s="19" t="s">
        <v>249</v>
      </c>
      <c r="C119" s="80"/>
      <c r="D119" s="20">
        <f t="shared" si="21"/>
        <v>28919309.599999998</v>
      </c>
      <c r="E119" s="20">
        <v>2371232.4</v>
      </c>
      <c r="F119" s="20">
        <v>26548077.199999999</v>
      </c>
      <c r="G119" s="55">
        <v>30225871.267689999</v>
      </c>
      <c r="H119" s="20">
        <f t="shared" si="25"/>
        <v>28610532.699999999</v>
      </c>
      <c r="I119" s="20">
        <v>2249979.2000000002</v>
      </c>
      <c r="J119" s="20">
        <v>26360553.5</v>
      </c>
      <c r="K119" s="57"/>
      <c r="L119" s="20"/>
      <c r="M119" s="20"/>
      <c r="N119" s="20">
        <f t="shared" si="36"/>
        <v>34</v>
      </c>
      <c r="O119" s="20">
        <v>5</v>
      </c>
      <c r="P119" s="20">
        <v>28</v>
      </c>
      <c r="Q119" s="20">
        <v>1</v>
      </c>
      <c r="R119" s="56">
        <f t="shared" si="37"/>
        <v>14.705882352941178</v>
      </c>
      <c r="S119" s="56">
        <f t="shared" si="38"/>
        <v>82.35294117647058</v>
      </c>
      <c r="T119" s="56">
        <f t="shared" si="39"/>
        <v>2.9411764705882351</v>
      </c>
      <c r="U119" s="25"/>
      <c r="V119" s="41"/>
      <c r="W119" s="37"/>
      <c r="X119" s="37"/>
      <c r="Y119" s="37"/>
      <c r="Z119" s="37"/>
      <c r="AA119" s="37"/>
    </row>
    <row r="120" spans="1:27" s="36" customFormat="1" ht="33.75" hidden="1" outlineLevel="1" x14ac:dyDescent="0.25">
      <c r="A120" s="25" t="s">
        <v>258</v>
      </c>
      <c r="B120" s="19" t="s">
        <v>250</v>
      </c>
      <c r="C120" s="80"/>
      <c r="D120" s="20">
        <f t="shared" si="21"/>
        <v>340002.7</v>
      </c>
      <c r="E120" s="20">
        <v>59589.3</v>
      </c>
      <c r="F120" s="20">
        <v>280413.40000000002</v>
      </c>
      <c r="G120" s="55">
        <v>340002.78210999997</v>
      </c>
      <c r="H120" s="20">
        <f t="shared" si="25"/>
        <v>338165.80000000005</v>
      </c>
      <c r="I120" s="20">
        <v>58616.9</v>
      </c>
      <c r="J120" s="20">
        <v>279548.90000000002</v>
      </c>
      <c r="K120" s="57"/>
      <c r="L120" s="20"/>
      <c r="M120" s="20"/>
      <c r="N120" s="20">
        <f t="shared" si="36"/>
        <v>21</v>
      </c>
      <c r="O120" s="20">
        <v>0</v>
      </c>
      <c r="P120" s="20">
        <v>21</v>
      </c>
      <c r="Q120" s="20">
        <v>0</v>
      </c>
      <c r="R120" s="20">
        <f t="shared" si="37"/>
        <v>0</v>
      </c>
      <c r="S120" s="20">
        <f t="shared" si="38"/>
        <v>100</v>
      </c>
      <c r="T120" s="20">
        <f t="shared" si="39"/>
        <v>0</v>
      </c>
      <c r="U120" s="25"/>
      <c r="V120" s="41"/>
      <c r="W120" s="37"/>
      <c r="X120" s="37"/>
      <c r="Y120" s="37"/>
      <c r="Z120" s="37"/>
      <c r="AA120" s="37"/>
    </row>
    <row r="121" spans="1:27" s="36" customFormat="1" ht="22.5" hidden="1" outlineLevel="1" x14ac:dyDescent="0.25">
      <c r="A121" s="25" t="s">
        <v>259</v>
      </c>
      <c r="B121" s="19" t="s">
        <v>251</v>
      </c>
      <c r="C121" s="80"/>
      <c r="D121" s="20">
        <f t="shared" si="21"/>
        <v>2024360.8</v>
      </c>
      <c r="E121" s="20">
        <v>137182.6</v>
      </c>
      <c r="F121" s="20">
        <v>1887178.2</v>
      </c>
      <c r="G121" s="55">
        <v>2040223.2816300001</v>
      </c>
      <c r="H121" s="20">
        <f t="shared" si="25"/>
        <v>1991337.7</v>
      </c>
      <c r="I121" s="20">
        <v>135583.9</v>
      </c>
      <c r="J121" s="20">
        <v>1855753.8</v>
      </c>
      <c r="K121" s="57"/>
      <c r="L121" s="20"/>
      <c r="M121" s="20"/>
      <c r="N121" s="20">
        <f t="shared" si="36"/>
        <v>9</v>
      </c>
      <c r="O121" s="20">
        <v>3</v>
      </c>
      <c r="P121" s="20">
        <v>5</v>
      </c>
      <c r="Q121" s="20">
        <v>1</v>
      </c>
      <c r="R121" s="56">
        <f t="shared" si="37"/>
        <v>33.333333333333329</v>
      </c>
      <c r="S121" s="56">
        <f t="shared" si="38"/>
        <v>55.555555555555557</v>
      </c>
      <c r="T121" s="56">
        <f t="shared" si="39"/>
        <v>11.111111111111111</v>
      </c>
      <c r="U121" s="25"/>
      <c r="V121" s="41"/>
      <c r="W121" s="37"/>
      <c r="X121" s="37"/>
      <c r="Y121" s="37"/>
      <c r="Z121" s="37"/>
      <c r="AA121" s="37"/>
    </row>
    <row r="122" spans="1:27" s="36" customFormat="1" ht="33.75" hidden="1" outlineLevel="1" x14ac:dyDescent="0.25">
      <c r="A122" s="25" t="s">
        <v>260</v>
      </c>
      <c r="B122" s="19" t="s">
        <v>252</v>
      </c>
      <c r="C122" s="80"/>
      <c r="D122" s="20">
        <f t="shared" si="21"/>
        <v>74511.199999999997</v>
      </c>
      <c r="E122" s="20">
        <v>0</v>
      </c>
      <c r="F122" s="20">
        <v>74511.199999999997</v>
      </c>
      <c r="G122" s="55">
        <v>74511.184859999994</v>
      </c>
      <c r="H122" s="20">
        <f t="shared" si="25"/>
        <v>73008.800000000003</v>
      </c>
      <c r="I122" s="20">
        <v>0</v>
      </c>
      <c r="J122" s="20">
        <v>73008.800000000003</v>
      </c>
      <c r="K122" s="57"/>
      <c r="L122" s="20"/>
      <c r="M122" s="20"/>
      <c r="N122" s="20">
        <f t="shared" si="36"/>
        <v>2</v>
      </c>
      <c r="O122" s="20">
        <v>1</v>
      </c>
      <c r="P122" s="20">
        <v>1</v>
      </c>
      <c r="Q122" s="20">
        <v>0</v>
      </c>
      <c r="R122" s="20">
        <f t="shared" si="37"/>
        <v>50</v>
      </c>
      <c r="S122" s="20">
        <f t="shared" si="38"/>
        <v>50</v>
      </c>
      <c r="T122" s="20">
        <f t="shared" si="39"/>
        <v>0</v>
      </c>
      <c r="U122" s="25"/>
      <c r="V122" s="41"/>
      <c r="W122" s="37"/>
      <c r="X122" s="37"/>
      <c r="Y122" s="37"/>
      <c r="Z122" s="37"/>
      <c r="AA122" s="37"/>
    </row>
    <row r="123" spans="1:27" s="36" customFormat="1" ht="22.5" hidden="1" outlineLevel="1" x14ac:dyDescent="0.25">
      <c r="A123" s="25" t="s">
        <v>261</v>
      </c>
      <c r="B123" s="19" t="s">
        <v>253</v>
      </c>
      <c r="C123" s="80"/>
      <c r="D123" s="20">
        <f t="shared" si="21"/>
        <v>1550</v>
      </c>
      <c r="E123" s="20">
        <v>0</v>
      </c>
      <c r="F123" s="20">
        <v>1550</v>
      </c>
      <c r="G123" s="55">
        <v>10508.461160000001</v>
      </c>
      <c r="H123" s="20">
        <f t="shared" si="25"/>
        <v>1550</v>
      </c>
      <c r="I123" s="20">
        <v>0</v>
      </c>
      <c r="J123" s="20">
        <v>1550</v>
      </c>
      <c r="K123" s="57"/>
      <c r="L123" s="20"/>
      <c r="M123" s="20"/>
      <c r="N123" s="20">
        <f t="shared" si="36"/>
        <v>5</v>
      </c>
      <c r="O123" s="20">
        <v>1</v>
      </c>
      <c r="P123" s="20">
        <v>4</v>
      </c>
      <c r="Q123" s="20">
        <v>0</v>
      </c>
      <c r="R123" s="20">
        <f t="shared" si="37"/>
        <v>20</v>
      </c>
      <c r="S123" s="20">
        <f t="shared" si="38"/>
        <v>80</v>
      </c>
      <c r="T123" s="20">
        <f t="shared" si="39"/>
        <v>0</v>
      </c>
      <c r="U123" s="25"/>
      <c r="V123" s="41"/>
      <c r="W123" s="37"/>
      <c r="X123" s="37"/>
      <c r="Y123" s="37"/>
      <c r="Z123" s="37"/>
      <c r="AA123" s="37"/>
    </row>
    <row r="124" spans="1:27" s="36" customFormat="1" hidden="1" outlineLevel="1" x14ac:dyDescent="0.25">
      <c r="A124" s="25" t="s">
        <v>262</v>
      </c>
      <c r="B124" s="19" t="s">
        <v>254</v>
      </c>
      <c r="C124" s="80"/>
      <c r="D124" s="20">
        <f t="shared" si="21"/>
        <v>5000</v>
      </c>
      <c r="E124" s="20">
        <v>0</v>
      </c>
      <c r="F124" s="20">
        <v>5000</v>
      </c>
      <c r="G124" s="55">
        <v>5000</v>
      </c>
      <c r="H124" s="20">
        <f t="shared" si="25"/>
        <v>5000</v>
      </c>
      <c r="I124" s="20">
        <v>0</v>
      </c>
      <c r="J124" s="20">
        <v>5000</v>
      </c>
      <c r="K124" s="57"/>
      <c r="L124" s="20"/>
      <c r="M124" s="20"/>
      <c r="N124" s="20">
        <f t="shared" si="36"/>
        <v>4</v>
      </c>
      <c r="O124" s="20">
        <v>0</v>
      </c>
      <c r="P124" s="20">
        <v>1</v>
      </c>
      <c r="Q124" s="20">
        <v>3</v>
      </c>
      <c r="R124" s="20">
        <f t="shared" si="37"/>
        <v>0</v>
      </c>
      <c r="S124" s="20">
        <f t="shared" si="38"/>
        <v>25</v>
      </c>
      <c r="T124" s="20">
        <f t="shared" si="39"/>
        <v>75</v>
      </c>
      <c r="U124" s="25"/>
      <c r="V124" s="41"/>
      <c r="W124" s="37"/>
      <c r="X124" s="37"/>
      <c r="Y124" s="37"/>
      <c r="Z124" s="37"/>
      <c r="AA124" s="37"/>
    </row>
    <row r="125" spans="1:27" s="36" customFormat="1" ht="33.75" hidden="1" outlineLevel="1" x14ac:dyDescent="0.25">
      <c r="A125" s="25" t="s">
        <v>263</v>
      </c>
      <c r="B125" s="19" t="s">
        <v>51</v>
      </c>
      <c r="C125" s="80"/>
      <c r="D125" s="20">
        <f t="shared" si="21"/>
        <v>73669.5</v>
      </c>
      <c r="E125" s="20">
        <v>20799.7</v>
      </c>
      <c r="F125" s="20">
        <v>52869.8</v>
      </c>
      <c r="G125" s="55">
        <v>73669.490779999993</v>
      </c>
      <c r="H125" s="20">
        <f t="shared" si="25"/>
        <v>71595.399999999994</v>
      </c>
      <c r="I125" s="20">
        <v>20151.099999999999</v>
      </c>
      <c r="J125" s="20">
        <v>51444.3</v>
      </c>
      <c r="K125" s="57"/>
      <c r="L125" s="20"/>
      <c r="M125" s="20"/>
      <c r="N125" s="20">
        <f t="shared" si="36"/>
        <v>2</v>
      </c>
      <c r="O125" s="20">
        <v>0</v>
      </c>
      <c r="P125" s="20">
        <v>1</v>
      </c>
      <c r="Q125" s="20">
        <v>1</v>
      </c>
      <c r="R125" s="20">
        <f t="shared" si="37"/>
        <v>0</v>
      </c>
      <c r="S125" s="20">
        <f t="shared" si="38"/>
        <v>50</v>
      </c>
      <c r="T125" s="20">
        <f t="shared" si="39"/>
        <v>50</v>
      </c>
      <c r="U125" s="25"/>
      <c r="V125" s="41"/>
      <c r="W125" s="37"/>
      <c r="X125" s="37"/>
      <c r="Y125" s="37"/>
      <c r="Z125" s="37"/>
      <c r="AA125" s="37"/>
    </row>
    <row r="126" spans="1:27" s="36" customFormat="1" ht="78.75" hidden="1" outlineLevel="1" x14ac:dyDescent="0.25">
      <c r="A126" s="25" t="s">
        <v>264</v>
      </c>
      <c r="B126" s="19" t="s">
        <v>255</v>
      </c>
      <c r="C126" s="80"/>
      <c r="D126" s="20">
        <f t="shared" si="21"/>
        <v>8142144.0999999996</v>
      </c>
      <c r="E126" s="20">
        <v>5893524</v>
      </c>
      <c r="F126" s="20">
        <v>2248620.1</v>
      </c>
      <c r="G126" s="55">
        <v>6999769.1269100001</v>
      </c>
      <c r="H126" s="20">
        <f t="shared" si="25"/>
        <v>4598878.7</v>
      </c>
      <c r="I126" s="20">
        <v>3086165.6</v>
      </c>
      <c r="J126" s="20">
        <v>1512713.1</v>
      </c>
      <c r="K126" s="57"/>
      <c r="L126" s="20"/>
      <c r="M126" s="20"/>
      <c r="N126" s="20">
        <f t="shared" si="36"/>
        <v>4</v>
      </c>
      <c r="O126" s="20">
        <v>2</v>
      </c>
      <c r="P126" s="20">
        <v>1</v>
      </c>
      <c r="Q126" s="20">
        <v>1</v>
      </c>
      <c r="R126" s="20">
        <f t="shared" si="37"/>
        <v>50</v>
      </c>
      <c r="S126" s="20">
        <f t="shared" si="38"/>
        <v>25</v>
      </c>
      <c r="T126" s="20">
        <f t="shared" si="39"/>
        <v>25</v>
      </c>
      <c r="U126" s="25"/>
      <c r="V126" s="41"/>
      <c r="W126" s="37"/>
      <c r="X126" s="37"/>
      <c r="Y126" s="37"/>
      <c r="Z126" s="37"/>
      <c r="AA126" s="37"/>
    </row>
    <row r="127" spans="1:27" s="31" customFormat="1" ht="36" customHeight="1" collapsed="1" x14ac:dyDescent="0.25">
      <c r="A127" s="85" t="s">
        <v>265</v>
      </c>
      <c r="B127" s="86" t="s">
        <v>30</v>
      </c>
      <c r="C127" s="87"/>
      <c r="D127" s="86">
        <f t="shared" si="21"/>
        <v>1988200</v>
      </c>
      <c r="E127" s="86">
        <v>200440</v>
      </c>
      <c r="F127" s="86">
        <v>1787760</v>
      </c>
      <c r="G127" s="88">
        <f>G128+G129+G130</f>
        <v>1988195.8849000002</v>
      </c>
      <c r="H127" s="86">
        <f t="shared" si="25"/>
        <v>1987920</v>
      </c>
      <c r="I127" s="86">
        <v>200440</v>
      </c>
      <c r="J127" s="86">
        <v>1787480</v>
      </c>
      <c r="K127" s="89">
        <f>H127/D127</f>
        <v>0.99985916909767625</v>
      </c>
      <c r="L127" s="86">
        <v>-260.17</v>
      </c>
      <c r="M127" s="63" t="s">
        <v>288</v>
      </c>
      <c r="N127" s="86">
        <f t="shared" si="36"/>
        <v>11</v>
      </c>
      <c r="O127" s="86">
        <v>2</v>
      </c>
      <c r="P127" s="86">
        <v>7</v>
      </c>
      <c r="Q127" s="86">
        <v>2</v>
      </c>
      <c r="R127" s="86">
        <f t="shared" si="37"/>
        <v>18.181818181818183</v>
      </c>
      <c r="S127" s="86">
        <f t="shared" si="38"/>
        <v>63.636363636363633</v>
      </c>
      <c r="T127" s="86">
        <f t="shared" si="39"/>
        <v>18.181818181818183</v>
      </c>
      <c r="U127" s="86"/>
      <c r="V127" s="96" t="s">
        <v>290</v>
      </c>
    </row>
    <row r="128" spans="1:27" s="15" customFormat="1" ht="22.5" x14ac:dyDescent="0.2">
      <c r="A128" s="90" t="s">
        <v>266</v>
      </c>
      <c r="B128" s="91" t="s">
        <v>31</v>
      </c>
      <c r="C128" s="92"/>
      <c r="D128" s="91">
        <f t="shared" si="21"/>
        <v>246210</v>
      </c>
      <c r="E128" s="91">
        <v>22690</v>
      </c>
      <c r="F128" s="91">
        <v>223520</v>
      </c>
      <c r="G128" s="93">
        <v>246217.66842</v>
      </c>
      <c r="H128" s="91">
        <f t="shared" si="25"/>
        <v>246210</v>
      </c>
      <c r="I128" s="91">
        <v>22690</v>
      </c>
      <c r="J128" s="91">
        <v>223520</v>
      </c>
      <c r="K128" s="89"/>
      <c r="L128" s="91"/>
      <c r="M128" s="95"/>
      <c r="N128" s="91">
        <f t="shared" si="36"/>
        <v>4</v>
      </c>
      <c r="O128" s="91">
        <v>1</v>
      </c>
      <c r="P128" s="91">
        <v>2</v>
      </c>
      <c r="Q128" s="91">
        <v>1</v>
      </c>
      <c r="R128" s="91">
        <f t="shared" si="37"/>
        <v>25</v>
      </c>
      <c r="S128" s="91">
        <f t="shared" si="38"/>
        <v>50</v>
      </c>
      <c r="T128" s="91">
        <f t="shared" si="39"/>
        <v>25</v>
      </c>
      <c r="U128" s="91"/>
      <c r="V128" s="97"/>
    </row>
    <row r="129" spans="1:27" s="15" customFormat="1" ht="22.5" x14ac:dyDescent="0.2">
      <c r="A129" s="90" t="s">
        <v>267</v>
      </c>
      <c r="B129" s="91" t="s">
        <v>32</v>
      </c>
      <c r="C129" s="92"/>
      <c r="D129" s="91">
        <f t="shared" si="21"/>
        <v>1709650</v>
      </c>
      <c r="E129" s="91">
        <v>177750</v>
      </c>
      <c r="F129" s="91">
        <v>1531900</v>
      </c>
      <c r="G129" s="93">
        <v>1709649.2620300001</v>
      </c>
      <c r="H129" s="91">
        <f t="shared" si="25"/>
        <v>1709450</v>
      </c>
      <c r="I129" s="91">
        <v>177750</v>
      </c>
      <c r="J129" s="91">
        <v>1531700</v>
      </c>
      <c r="K129" s="89"/>
      <c r="L129" s="91"/>
      <c r="M129" s="95"/>
      <c r="N129" s="91">
        <f t="shared" si="36"/>
        <v>17</v>
      </c>
      <c r="O129" s="91">
        <v>8</v>
      </c>
      <c r="P129" s="91">
        <v>5</v>
      </c>
      <c r="Q129" s="91">
        <v>4</v>
      </c>
      <c r="R129" s="91">
        <f t="shared" si="37"/>
        <v>47.058823529411761</v>
      </c>
      <c r="S129" s="91">
        <f t="shared" si="38"/>
        <v>29.411764705882355</v>
      </c>
      <c r="T129" s="91">
        <f t="shared" si="39"/>
        <v>23.52941176470588</v>
      </c>
      <c r="U129" s="91"/>
      <c r="V129" s="97"/>
    </row>
    <row r="130" spans="1:27" s="15" customFormat="1" ht="56.25" x14ac:dyDescent="0.2">
      <c r="A130" s="90" t="s">
        <v>268</v>
      </c>
      <c r="B130" s="91" t="s">
        <v>33</v>
      </c>
      <c r="C130" s="94"/>
      <c r="D130" s="91">
        <f t="shared" si="21"/>
        <v>32330</v>
      </c>
      <c r="E130" s="91">
        <v>0</v>
      </c>
      <c r="F130" s="91">
        <v>32330</v>
      </c>
      <c r="G130" s="93">
        <v>32328.954450000001</v>
      </c>
      <c r="H130" s="91">
        <f t="shared" si="25"/>
        <v>32260</v>
      </c>
      <c r="I130" s="91">
        <v>0</v>
      </c>
      <c r="J130" s="91">
        <v>32260</v>
      </c>
      <c r="K130" s="89"/>
      <c r="L130" s="91"/>
      <c r="M130" s="95"/>
      <c r="N130" s="91">
        <f t="shared" si="36"/>
        <v>1</v>
      </c>
      <c r="O130" s="91">
        <v>0</v>
      </c>
      <c r="P130" s="91">
        <v>1</v>
      </c>
      <c r="Q130" s="91">
        <v>0</v>
      </c>
      <c r="R130" s="91">
        <f t="shared" si="37"/>
        <v>0</v>
      </c>
      <c r="S130" s="91">
        <f t="shared" si="38"/>
        <v>100</v>
      </c>
      <c r="T130" s="91">
        <f t="shared" si="39"/>
        <v>0</v>
      </c>
      <c r="U130" s="91"/>
      <c r="V130" s="98"/>
    </row>
    <row r="131" spans="1:27" s="16" customFormat="1" ht="52.5" hidden="1" outlineLevel="1" x14ac:dyDescent="0.2">
      <c r="A131" s="1" t="s">
        <v>269</v>
      </c>
      <c r="B131" s="1" t="s">
        <v>114</v>
      </c>
      <c r="C131" s="9" t="s">
        <v>104</v>
      </c>
      <c r="D131" s="2">
        <f t="shared" si="21"/>
        <v>682.6</v>
      </c>
      <c r="E131" s="2">
        <v>682.6</v>
      </c>
      <c r="F131" s="2">
        <v>0</v>
      </c>
      <c r="G131" s="2">
        <v>682.59</v>
      </c>
      <c r="H131" s="2">
        <f t="shared" si="25"/>
        <v>641.27</v>
      </c>
      <c r="I131" s="2">
        <v>641.27</v>
      </c>
      <c r="J131" s="2">
        <v>0</v>
      </c>
      <c r="K131" s="57">
        <f t="shared" ref="K131:K136" si="40">H131/D131</f>
        <v>0.93945209493114556</v>
      </c>
      <c r="L131" s="2">
        <v>379.18</v>
      </c>
      <c r="M131" s="64" t="s">
        <v>289</v>
      </c>
      <c r="N131" s="2">
        <f>O131+P131+Q131</f>
        <v>9</v>
      </c>
      <c r="O131" s="2">
        <v>2</v>
      </c>
      <c r="P131" s="2">
        <v>1</v>
      </c>
      <c r="Q131" s="2">
        <v>6</v>
      </c>
      <c r="R131" s="2">
        <f>O131/N131*100</f>
        <v>22.222222222222221</v>
      </c>
      <c r="S131" s="2">
        <f>P131/N131*100</f>
        <v>11.111111111111111</v>
      </c>
      <c r="T131" s="2">
        <f>Q131/N131*100</f>
        <v>66.666666666666657</v>
      </c>
      <c r="U131" s="2"/>
      <c r="V131" s="3"/>
    </row>
    <row r="132" spans="1:27" s="16" customFormat="1" ht="21" hidden="1" outlineLevel="1" x14ac:dyDescent="0.2">
      <c r="A132" s="1" t="s">
        <v>270</v>
      </c>
      <c r="B132" s="1" t="s">
        <v>271</v>
      </c>
      <c r="C132" s="9" t="s">
        <v>272</v>
      </c>
      <c r="D132" s="2">
        <f t="shared" si="21"/>
        <v>0</v>
      </c>
      <c r="E132" s="2"/>
      <c r="F132" s="2"/>
      <c r="G132" s="2"/>
      <c r="H132" s="2">
        <f t="shared" si="25"/>
        <v>0</v>
      </c>
      <c r="I132" s="2"/>
      <c r="J132" s="2"/>
      <c r="K132" s="57" t="e">
        <f t="shared" si="40"/>
        <v>#DIV/0!</v>
      </c>
      <c r="L132" s="2"/>
      <c r="M132" s="2"/>
      <c r="N132" s="2"/>
      <c r="O132" s="2"/>
      <c r="P132" s="2"/>
      <c r="Q132" s="2"/>
      <c r="R132" s="2" t="e">
        <f t="shared" ref="R132:R134" si="41">O132/N132*100</f>
        <v>#DIV/0!</v>
      </c>
      <c r="S132" s="2" t="e">
        <f>P132/N132*100</f>
        <v>#DIV/0!</v>
      </c>
      <c r="T132" s="2" t="e">
        <f t="shared" ref="T132:T134" si="42">Q132/N132*100</f>
        <v>#DIV/0!</v>
      </c>
      <c r="U132" s="2"/>
      <c r="V132" s="3"/>
    </row>
    <row r="133" spans="1:27" s="16" customFormat="1" ht="31.5" hidden="1" outlineLevel="1" x14ac:dyDescent="0.2">
      <c r="A133" s="1" t="s">
        <v>274</v>
      </c>
      <c r="B133" s="1" t="s">
        <v>273</v>
      </c>
      <c r="C133" s="9" t="s">
        <v>272</v>
      </c>
      <c r="D133" s="2">
        <v>1920</v>
      </c>
      <c r="E133" s="2">
        <v>0</v>
      </c>
      <c r="F133" s="2">
        <v>1920</v>
      </c>
      <c r="G133" s="2">
        <v>1920</v>
      </c>
      <c r="H133" s="2">
        <v>1920</v>
      </c>
      <c r="I133" s="2">
        <v>0</v>
      </c>
      <c r="J133" s="2">
        <v>1920</v>
      </c>
      <c r="K133" s="57">
        <f t="shared" si="40"/>
        <v>1</v>
      </c>
      <c r="L133" s="2">
        <v>0</v>
      </c>
      <c r="M133" s="62" t="s">
        <v>18</v>
      </c>
      <c r="N133" s="2">
        <f>O133+P133+Q133</f>
        <v>9</v>
      </c>
      <c r="O133" s="2">
        <v>0</v>
      </c>
      <c r="P133" s="2">
        <v>9</v>
      </c>
      <c r="Q133" s="2">
        <v>0</v>
      </c>
      <c r="R133" s="2">
        <f t="shared" si="41"/>
        <v>0</v>
      </c>
      <c r="S133" s="2">
        <f>P133/N133*100</f>
        <v>100</v>
      </c>
      <c r="T133" s="2">
        <f t="shared" si="42"/>
        <v>0</v>
      </c>
      <c r="U133" s="2"/>
      <c r="V133" s="3"/>
    </row>
    <row r="134" spans="1:27" s="16" customFormat="1" ht="42" hidden="1" outlineLevel="1" x14ac:dyDescent="0.2">
      <c r="A134" s="1" t="s">
        <v>278</v>
      </c>
      <c r="B134" s="1" t="s">
        <v>275</v>
      </c>
      <c r="C134" s="9" t="s">
        <v>272</v>
      </c>
      <c r="D134" s="2">
        <f t="shared" si="21"/>
        <v>44716.2</v>
      </c>
      <c r="E134" s="2">
        <v>0</v>
      </c>
      <c r="F134" s="2">
        <v>44716.2</v>
      </c>
      <c r="G134" s="2">
        <v>44716.2</v>
      </c>
      <c r="H134" s="2">
        <f t="shared" si="25"/>
        <v>37856.720000000001</v>
      </c>
      <c r="I134" s="2">
        <v>0</v>
      </c>
      <c r="J134" s="2">
        <v>37856.720000000001</v>
      </c>
      <c r="K134" s="57">
        <f t="shared" si="40"/>
        <v>0.84659966634016315</v>
      </c>
      <c r="L134" s="61">
        <v>1591.47</v>
      </c>
      <c r="M134" s="64" t="s">
        <v>289</v>
      </c>
      <c r="N134" s="2">
        <f>O134+P134+Q134</f>
        <v>37</v>
      </c>
      <c r="O134" s="2">
        <v>8</v>
      </c>
      <c r="P134" s="2">
        <v>13</v>
      </c>
      <c r="Q134" s="2">
        <v>16</v>
      </c>
      <c r="R134" s="2">
        <f t="shared" si="41"/>
        <v>21.621621621621621</v>
      </c>
      <c r="S134" s="2">
        <f>P134/N134*100</f>
        <v>35.135135135135137</v>
      </c>
      <c r="T134" s="2">
        <f t="shared" si="42"/>
        <v>43.243243243243242</v>
      </c>
      <c r="U134" s="2"/>
      <c r="V134" s="3"/>
    </row>
    <row r="135" spans="1:27" s="16" customFormat="1" ht="63" hidden="1" outlineLevel="1" x14ac:dyDescent="0.2">
      <c r="A135" s="1" t="s">
        <v>279</v>
      </c>
      <c r="B135" s="1" t="s">
        <v>276</v>
      </c>
      <c r="C135" s="9" t="s">
        <v>277</v>
      </c>
      <c r="D135" s="1">
        <f>E135+F135</f>
        <v>11174.4</v>
      </c>
      <c r="E135" s="2">
        <v>0</v>
      </c>
      <c r="F135" s="1">
        <v>11174.4</v>
      </c>
      <c r="G135" s="2">
        <v>11174.4</v>
      </c>
      <c r="H135" s="1">
        <v>9730.06</v>
      </c>
      <c r="I135" s="2">
        <v>0</v>
      </c>
      <c r="J135" s="1">
        <v>9730.06</v>
      </c>
      <c r="K135" s="57">
        <f t="shared" si="40"/>
        <v>0.87074563287514317</v>
      </c>
      <c r="L135" s="2">
        <v>-12.79</v>
      </c>
      <c r="M135" s="63" t="s">
        <v>282</v>
      </c>
      <c r="N135" s="2">
        <f>O135+P135+Q135</f>
        <v>9</v>
      </c>
      <c r="O135" s="2">
        <v>2</v>
      </c>
      <c r="P135" s="2">
        <v>2</v>
      </c>
      <c r="Q135" s="2">
        <v>5</v>
      </c>
      <c r="R135" s="2">
        <f>O135/N135*100</f>
        <v>22.222222222222221</v>
      </c>
      <c r="S135" s="2">
        <f>P135/N135*100</f>
        <v>22.222222222222221</v>
      </c>
      <c r="T135" s="2">
        <f>Q135/N135*100</f>
        <v>55.555555555555557</v>
      </c>
      <c r="U135" s="2"/>
      <c r="V135" s="3"/>
    </row>
    <row r="136" spans="1:27" hidden="1" outlineLevel="1" x14ac:dyDescent="0.25">
      <c r="A136" s="45"/>
      <c r="B136" s="46"/>
      <c r="C136" s="46"/>
      <c r="D136" s="54">
        <f>D131+D127+D117+D116+D115+D114+D113+D111+D112+D100+D95+D89+D88+D84+D83+D82+D81+D74+D73+D69+D68+D64+D56+D55+D54+D51+D50+D49+D48+D47+D39+D38+D33+D29+D24+D14+D10+D7+D6+D135+D134+D133</f>
        <v>164855104.71973997</v>
      </c>
      <c r="E136" s="54">
        <f t="shared" ref="E136:J136" si="43">E131+E127+E117+E116+E115+E114+E113+E111+E112+E100+E95+E89+E88+E84+E83+E82+E81+E74+E73+E69+E68+E64+E56+E55+E54+E51+E50+E49+E48+E47+E39+E38+E33+E29+E24+E14+E10+E7+E6</f>
        <v>61057511.109999992</v>
      </c>
      <c r="F136" s="54">
        <f t="shared" si="43"/>
        <v>103739783.00974</v>
      </c>
      <c r="G136" s="54">
        <f t="shared" si="43"/>
        <v>169219362.93993005</v>
      </c>
      <c r="H136" s="54">
        <f t="shared" si="43"/>
        <v>154042557.53110033</v>
      </c>
      <c r="I136" s="54">
        <f t="shared" si="43"/>
        <v>53755428.452999994</v>
      </c>
      <c r="J136" s="54">
        <f t="shared" si="43"/>
        <v>100287129.07810035</v>
      </c>
      <c r="K136" s="58">
        <f t="shared" si="40"/>
        <v>0.93441181450206601</v>
      </c>
      <c r="L136" s="46"/>
      <c r="M136" s="46"/>
      <c r="N136" s="46"/>
      <c r="O136" s="46"/>
      <c r="P136" s="46"/>
      <c r="Q136" s="46"/>
      <c r="R136" s="46"/>
      <c r="S136" s="46"/>
      <c r="T136" s="46"/>
      <c r="U136" s="45"/>
      <c r="V136" s="47"/>
      <c r="W136" s="4"/>
      <c r="X136" s="4"/>
      <c r="Y136" s="4"/>
      <c r="Z136" s="4"/>
      <c r="AA136" s="4"/>
    </row>
    <row r="137" spans="1:27" collapsed="1" x14ac:dyDescent="0.25">
      <c r="B137" s="26"/>
      <c r="C137" s="26"/>
      <c r="D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V137" s="27"/>
      <c r="W137" s="4"/>
      <c r="X137" s="4"/>
      <c r="Y137" s="4"/>
      <c r="Z137" s="4"/>
      <c r="AA137" s="4"/>
    </row>
    <row r="138" spans="1:27" x14ac:dyDescent="0.25">
      <c r="B138" s="26"/>
      <c r="C138" s="26"/>
      <c r="D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V138" s="27"/>
      <c r="W138" s="4"/>
      <c r="X138" s="4"/>
      <c r="Y138" s="4"/>
      <c r="Z138" s="4"/>
      <c r="AA138" s="4"/>
    </row>
    <row r="139" spans="1:27" x14ac:dyDescent="0.25">
      <c r="B139" s="26"/>
      <c r="C139" s="26"/>
      <c r="D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V139" s="27"/>
      <c r="W139" s="4"/>
      <c r="X139" s="4"/>
      <c r="Y139" s="4"/>
      <c r="Z139" s="4"/>
      <c r="AA139" s="4"/>
    </row>
    <row r="140" spans="1:27" x14ac:dyDescent="0.25">
      <c r="B140" s="26"/>
      <c r="C140" s="26"/>
      <c r="D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V140" s="27"/>
      <c r="W140" s="4"/>
      <c r="X140" s="4"/>
      <c r="Y140" s="4"/>
      <c r="Z140" s="4"/>
      <c r="AA140" s="4"/>
    </row>
    <row r="141" spans="1:27" x14ac:dyDescent="0.25">
      <c r="B141" s="26"/>
      <c r="C141" s="26"/>
      <c r="D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V141" s="27"/>
      <c r="W141" s="4"/>
      <c r="X141" s="4"/>
      <c r="Y141" s="4"/>
      <c r="Z141" s="4"/>
      <c r="AA141" s="4"/>
    </row>
    <row r="142" spans="1:27" x14ac:dyDescent="0.25">
      <c r="B142" s="26"/>
      <c r="C142" s="26"/>
      <c r="D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V142" s="27"/>
      <c r="W142" s="4"/>
      <c r="X142" s="4"/>
      <c r="Y142" s="4"/>
      <c r="Z142" s="4"/>
      <c r="AA142" s="4"/>
    </row>
    <row r="143" spans="1:27" x14ac:dyDescent="0.25">
      <c r="B143" s="26"/>
      <c r="C143" s="26"/>
      <c r="D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V143" s="27"/>
      <c r="W143" s="4"/>
      <c r="X143" s="4"/>
      <c r="Y143" s="4"/>
      <c r="Z143" s="4"/>
      <c r="AA143" s="4"/>
    </row>
    <row r="144" spans="1:27" x14ac:dyDescent="0.25">
      <c r="B144" s="26"/>
      <c r="C144" s="26"/>
      <c r="D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V144" s="27"/>
      <c r="W144" s="4"/>
      <c r="X144" s="4"/>
      <c r="Y144" s="4"/>
      <c r="Z144" s="4"/>
      <c r="AA144" s="4"/>
    </row>
    <row r="145" spans="2:27" x14ac:dyDescent="0.25">
      <c r="B145" s="26"/>
      <c r="C145" s="26"/>
      <c r="D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V145" s="27"/>
      <c r="W145" s="4"/>
      <c r="X145" s="4"/>
      <c r="Y145" s="4"/>
      <c r="Z145" s="4"/>
      <c r="AA145" s="4"/>
    </row>
    <row r="146" spans="2:27" x14ac:dyDescent="0.25">
      <c r="B146" s="26"/>
      <c r="C146" s="26"/>
      <c r="D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V146" s="27"/>
      <c r="W146" s="4"/>
      <c r="X146" s="4"/>
      <c r="Y146" s="4"/>
      <c r="Z146" s="4"/>
      <c r="AA146" s="4"/>
    </row>
    <row r="147" spans="2:27" x14ac:dyDescent="0.25">
      <c r="B147" s="26"/>
      <c r="C147" s="26"/>
      <c r="D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V147" s="27"/>
      <c r="W147" s="4"/>
      <c r="X147" s="4"/>
    </row>
    <row r="148" spans="2:27" x14ac:dyDescent="0.25">
      <c r="B148" s="26"/>
      <c r="C148" s="26"/>
      <c r="D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V148" s="27"/>
      <c r="W148" s="4"/>
      <c r="X148" s="4"/>
    </row>
    <row r="149" spans="2:27" x14ac:dyDescent="0.25">
      <c r="B149" s="26"/>
      <c r="C149" s="26"/>
      <c r="D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V149" s="27"/>
      <c r="W149" s="4"/>
      <c r="X149" s="4"/>
    </row>
    <row r="150" spans="2:27" x14ac:dyDescent="0.25">
      <c r="B150" s="26"/>
      <c r="C150" s="26"/>
      <c r="D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V150" s="27"/>
      <c r="W150" s="4"/>
      <c r="X150" s="4"/>
    </row>
    <row r="151" spans="2:27" x14ac:dyDescent="0.25">
      <c r="B151" s="26"/>
      <c r="C151" s="26"/>
      <c r="D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V151" s="27"/>
      <c r="W151" s="4"/>
      <c r="X151" s="4"/>
    </row>
    <row r="152" spans="2:27" x14ac:dyDescent="0.25">
      <c r="B152" s="26"/>
      <c r="C152" s="26"/>
      <c r="D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V152" s="27"/>
      <c r="W152" s="4"/>
      <c r="X152" s="4"/>
    </row>
    <row r="153" spans="2:27" x14ac:dyDescent="0.25">
      <c r="B153" s="26"/>
      <c r="C153" s="26"/>
      <c r="D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V153" s="27"/>
      <c r="W153" s="4"/>
      <c r="X153" s="4"/>
    </row>
    <row r="154" spans="2:27" x14ac:dyDescent="0.25">
      <c r="B154" s="26"/>
      <c r="C154" s="26"/>
      <c r="D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V154" s="27"/>
      <c r="W154" s="4"/>
      <c r="X154" s="4"/>
    </row>
    <row r="155" spans="2:27" x14ac:dyDescent="0.25">
      <c r="B155" s="26"/>
      <c r="C155" s="26"/>
      <c r="D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V155" s="27"/>
      <c r="W155" s="4"/>
      <c r="X155" s="4"/>
    </row>
    <row r="156" spans="2:27" x14ac:dyDescent="0.25">
      <c r="B156" s="26"/>
      <c r="C156" s="26"/>
      <c r="D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V156" s="27"/>
      <c r="W156" s="4"/>
      <c r="X156" s="4"/>
    </row>
    <row r="157" spans="2:27" x14ac:dyDescent="0.25">
      <c r="B157" s="26"/>
      <c r="C157" s="26"/>
      <c r="D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V157" s="27"/>
      <c r="W157" s="4"/>
      <c r="X157" s="4"/>
    </row>
    <row r="158" spans="2:27" x14ac:dyDescent="0.25">
      <c r="B158" s="26"/>
      <c r="C158" s="26"/>
      <c r="D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V158" s="27"/>
      <c r="W158" s="4"/>
      <c r="X158" s="4"/>
    </row>
    <row r="159" spans="2:27" x14ac:dyDescent="0.25">
      <c r="B159" s="26"/>
      <c r="C159" s="26"/>
      <c r="D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V159" s="27"/>
      <c r="W159" s="4"/>
      <c r="X159" s="4"/>
    </row>
    <row r="160" spans="2:27" x14ac:dyDescent="0.25">
      <c r="B160" s="26"/>
      <c r="C160" s="26"/>
      <c r="D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V160" s="27"/>
      <c r="W160" s="4"/>
      <c r="X160" s="4"/>
    </row>
    <row r="161" spans="2:24" x14ac:dyDescent="0.25">
      <c r="B161" s="26"/>
      <c r="C161" s="26"/>
      <c r="D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V161" s="27"/>
      <c r="W161" s="4"/>
      <c r="X161" s="4"/>
    </row>
    <row r="162" spans="2:24" x14ac:dyDescent="0.25">
      <c r="B162" s="26"/>
      <c r="C162" s="26"/>
      <c r="D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V162" s="27"/>
      <c r="W162" s="4"/>
      <c r="X162" s="4"/>
    </row>
    <row r="163" spans="2:24" x14ac:dyDescent="0.25">
      <c r="B163" s="26"/>
      <c r="C163" s="26"/>
      <c r="D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V163" s="27"/>
      <c r="W163" s="4"/>
      <c r="X163" s="4"/>
    </row>
    <row r="164" spans="2:24" x14ac:dyDescent="0.25">
      <c r="B164" s="26"/>
      <c r="C164" s="26"/>
      <c r="D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V164" s="27"/>
      <c r="W164" s="4"/>
      <c r="X164" s="4"/>
    </row>
    <row r="165" spans="2:24" x14ac:dyDescent="0.25">
      <c r="B165" s="26"/>
      <c r="C165" s="26"/>
      <c r="D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V165" s="27"/>
      <c r="W165" s="4"/>
      <c r="X165" s="4"/>
    </row>
    <row r="166" spans="2:24" x14ac:dyDescent="0.25">
      <c r="B166" s="26"/>
      <c r="C166" s="26"/>
      <c r="D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V166" s="27"/>
      <c r="W166" s="4"/>
      <c r="X166" s="4"/>
    </row>
    <row r="167" spans="2:24" x14ac:dyDescent="0.25">
      <c r="B167" s="26"/>
      <c r="C167" s="26"/>
      <c r="D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V167" s="27"/>
      <c r="W167" s="4"/>
      <c r="X167" s="4"/>
    </row>
    <row r="168" spans="2:24" x14ac:dyDescent="0.25">
      <c r="B168" s="26"/>
      <c r="C168" s="26"/>
      <c r="D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V168" s="27"/>
      <c r="W168" s="4"/>
      <c r="X168" s="4"/>
    </row>
    <row r="169" spans="2:24" x14ac:dyDescent="0.25">
      <c r="B169" s="26"/>
      <c r="C169" s="26"/>
      <c r="D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</row>
    <row r="170" spans="2:24" x14ac:dyDescent="0.25">
      <c r="B170" s="26"/>
      <c r="C170" s="26"/>
      <c r="D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</row>
    <row r="171" spans="2:24" x14ac:dyDescent="0.25">
      <c r="B171" s="26"/>
      <c r="C171" s="26"/>
      <c r="D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</row>
    <row r="172" spans="2:24" x14ac:dyDescent="0.25">
      <c r="B172" s="26"/>
      <c r="C172" s="26"/>
      <c r="D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</row>
    <row r="173" spans="2:24" x14ac:dyDescent="0.25">
      <c r="B173" s="26"/>
      <c r="C173" s="26"/>
      <c r="D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</row>
    <row r="174" spans="2:24" x14ac:dyDescent="0.25">
      <c r="B174" s="26"/>
      <c r="C174" s="26"/>
      <c r="D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</row>
    <row r="175" spans="2:24" x14ac:dyDescent="0.25">
      <c r="B175" s="26"/>
      <c r="C175" s="26"/>
      <c r="D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</row>
    <row r="176" spans="2:24" x14ac:dyDescent="0.25">
      <c r="B176" s="26"/>
      <c r="C176" s="26"/>
      <c r="D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</row>
    <row r="177" spans="2:20" x14ac:dyDescent="0.25">
      <c r="B177" s="26"/>
      <c r="C177" s="26"/>
      <c r="D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</row>
    <row r="178" spans="2:20" x14ac:dyDescent="0.25">
      <c r="B178" s="26"/>
      <c r="C178" s="26"/>
      <c r="D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</row>
    <row r="179" spans="2:20" x14ac:dyDescent="0.25">
      <c r="B179" s="26"/>
      <c r="C179" s="26"/>
      <c r="D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</row>
    <row r="180" spans="2:20" x14ac:dyDescent="0.25">
      <c r="B180" s="26"/>
      <c r="C180" s="26"/>
      <c r="D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</row>
    <row r="181" spans="2:20" x14ac:dyDescent="0.25">
      <c r="B181" s="26"/>
      <c r="C181" s="26"/>
      <c r="D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</row>
    <row r="182" spans="2:20" x14ac:dyDescent="0.25">
      <c r="B182" s="26"/>
      <c r="C182" s="26"/>
      <c r="D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</row>
    <row r="183" spans="2:20" x14ac:dyDescent="0.25">
      <c r="B183" s="26"/>
      <c r="C183" s="26"/>
      <c r="D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</row>
    <row r="184" spans="2:20" x14ac:dyDescent="0.25">
      <c r="B184" s="26"/>
      <c r="C184" s="26"/>
      <c r="D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</row>
    <row r="185" spans="2:20" x14ac:dyDescent="0.25">
      <c r="B185" s="26"/>
      <c r="C185" s="26"/>
      <c r="D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</row>
    <row r="186" spans="2:20" x14ac:dyDescent="0.25">
      <c r="B186" s="26"/>
      <c r="C186" s="26"/>
      <c r="D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</row>
    <row r="187" spans="2:20" x14ac:dyDescent="0.25">
      <c r="B187" s="26"/>
      <c r="C187" s="26"/>
      <c r="D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</row>
    <row r="188" spans="2:20" x14ac:dyDescent="0.25">
      <c r="B188" s="26"/>
      <c r="C188" s="26"/>
      <c r="D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</row>
    <row r="189" spans="2:20" x14ac:dyDescent="0.25">
      <c r="B189" s="26"/>
      <c r="C189" s="26"/>
      <c r="D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</row>
    <row r="190" spans="2:20" x14ac:dyDescent="0.25">
      <c r="B190" s="26"/>
      <c r="C190" s="26"/>
      <c r="D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</row>
    <row r="191" spans="2:20" x14ac:dyDescent="0.25">
      <c r="B191" s="26"/>
      <c r="C191" s="26"/>
      <c r="D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</row>
    <row r="192" spans="2:20" x14ac:dyDescent="0.25">
      <c r="B192" s="26"/>
      <c r="C192" s="26"/>
      <c r="D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</row>
    <row r="193" spans="2:20" x14ac:dyDescent="0.25">
      <c r="B193" s="26"/>
      <c r="C193" s="26"/>
      <c r="D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</row>
    <row r="194" spans="2:20" x14ac:dyDescent="0.25">
      <c r="B194" s="26"/>
      <c r="C194" s="26"/>
      <c r="D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</row>
    <row r="195" spans="2:20" x14ac:dyDescent="0.25">
      <c r="B195" s="26"/>
      <c r="C195" s="26"/>
      <c r="D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</row>
    <row r="196" spans="2:20" x14ac:dyDescent="0.25">
      <c r="B196" s="26"/>
      <c r="C196" s="26"/>
      <c r="D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</row>
  </sheetData>
  <mergeCells count="39">
    <mergeCell ref="V127:V130"/>
    <mergeCell ref="C101:C110"/>
    <mergeCell ref="C118:C126"/>
    <mergeCell ref="C8:C9"/>
    <mergeCell ref="A1:V1"/>
    <mergeCell ref="U2:U4"/>
    <mergeCell ref="V2:V4"/>
    <mergeCell ref="T2:T4"/>
    <mergeCell ref="S2:S4"/>
    <mergeCell ref="P2:P4"/>
    <mergeCell ref="L2:L4"/>
    <mergeCell ref="M2:M4"/>
    <mergeCell ref="N2:N4"/>
    <mergeCell ref="O2:O4"/>
    <mergeCell ref="Q2:Q4"/>
    <mergeCell ref="R2:R4"/>
    <mergeCell ref="A2:A4"/>
    <mergeCell ref="B2:B4"/>
    <mergeCell ref="C2:C4"/>
    <mergeCell ref="D2:F2"/>
    <mergeCell ref="G2:G4"/>
    <mergeCell ref="D3:D4"/>
    <mergeCell ref="E3:F3"/>
    <mergeCell ref="H2:J2"/>
    <mergeCell ref="I3:J3"/>
    <mergeCell ref="C11:C13"/>
    <mergeCell ref="C40:C46"/>
    <mergeCell ref="C15:C22"/>
    <mergeCell ref="C25:C27"/>
    <mergeCell ref="C30:C32"/>
    <mergeCell ref="C34:C37"/>
    <mergeCell ref="H3:H4"/>
    <mergeCell ref="C85:C86"/>
    <mergeCell ref="C90:C94"/>
    <mergeCell ref="C52:C53"/>
    <mergeCell ref="C57:C63"/>
    <mergeCell ref="C65:C67"/>
    <mergeCell ref="C70:C71"/>
    <mergeCell ref="C75:C79"/>
  </mergeCells>
  <pageMargins left="0.7" right="0.7" top="0.75" bottom="0.75" header="0.3" footer="0.3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Арабиева Зарият Магомедовна</dc:creator>
  <cp:lastModifiedBy>MagomedAli</cp:lastModifiedBy>
  <cp:lastPrinted>2020-09-16T10:13:20Z</cp:lastPrinted>
  <dcterms:created xsi:type="dcterms:W3CDTF">2020-04-18T12:52:19Z</dcterms:created>
  <dcterms:modified xsi:type="dcterms:W3CDTF">2021-03-29T10:01:19Z</dcterms:modified>
</cp:coreProperties>
</file>